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Attachments_stepanova2816@mail.ru_2024-11-01_22-38-09\"/>
    </mc:Choice>
  </mc:AlternateContent>
  <bookViews>
    <workbookView xWindow="32760" yWindow="180" windowWidth="15480" windowHeight="8010" tabRatio="590" activeTab="5"/>
  </bookViews>
  <sheets>
    <sheet name="6 класс" sheetId="2" r:id="rId1"/>
    <sheet name="5 класс" sheetId="3" r:id="rId2"/>
    <sheet name="7-8 класс дев" sheetId="4" r:id="rId3"/>
    <sheet name="7-8 класс мальч" sheetId="5" r:id="rId4"/>
    <sheet name="9-11 класс дев." sheetId="6" r:id="rId5"/>
    <sheet name="9-11 юноши" sheetId="7" r:id="rId6"/>
  </sheets>
  <calcPr calcId="181029"/>
</workbook>
</file>

<file path=xl/calcChain.xml><?xml version="1.0" encoding="utf-8"?>
<calcChain xmlns="http://schemas.openxmlformats.org/spreadsheetml/2006/main">
  <c r="P17" i="7" l="1"/>
  <c r="M17" i="7"/>
  <c r="J17" i="7"/>
  <c r="P16" i="7"/>
  <c r="Q16" i="7"/>
  <c r="R16" i="7"/>
  <c r="M16" i="7"/>
  <c r="J16" i="7"/>
  <c r="P15" i="7"/>
  <c r="Q15" i="7"/>
  <c r="R15" i="7"/>
  <c r="M15" i="7"/>
  <c r="J15" i="7"/>
  <c r="P14" i="7"/>
  <c r="Q14" i="7"/>
  <c r="R14" i="7"/>
  <c r="M14" i="7"/>
  <c r="J14" i="7"/>
  <c r="P13" i="7"/>
  <c r="J13" i="7"/>
  <c r="Q13" i="7"/>
  <c r="R13" i="7"/>
  <c r="P15" i="6"/>
  <c r="Q15" i="6"/>
  <c r="R15" i="6"/>
  <c r="M15" i="6"/>
  <c r="J15" i="6"/>
  <c r="P14" i="6"/>
  <c r="M14" i="6"/>
  <c r="J14" i="6"/>
  <c r="P13" i="6"/>
  <c r="M13" i="6"/>
  <c r="J13" i="6"/>
  <c r="P12" i="6"/>
  <c r="Q12" i="6"/>
  <c r="R12" i="6"/>
  <c r="M12" i="6"/>
  <c r="J12" i="6"/>
  <c r="P16" i="5"/>
  <c r="M16" i="5"/>
  <c r="J16" i="5"/>
  <c r="Q16" i="5"/>
  <c r="R16" i="5"/>
  <c r="P15" i="5"/>
  <c r="Q15" i="5"/>
  <c r="R15" i="5"/>
  <c r="M15" i="5"/>
  <c r="J15" i="5"/>
  <c r="P14" i="5"/>
  <c r="M14" i="5"/>
  <c r="J14" i="5"/>
  <c r="Q14" i="5"/>
  <c r="R14" i="5"/>
  <c r="P13" i="5"/>
  <c r="M13" i="5"/>
  <c r="J13" i="5"/>
  <c r="Q13" i="5"/>
  <c r="R13" i="5"/>
  <c r="P16" i="4"/>
  <c r="M16" i="4"/>
  <c r="J16" i="4"/>
  <c r="Q16" i="4"/>
  <c r="R16" i="4"/>
  <c r="P15" i="4"/>
  <c r="Q15" i="4"/>
  <c r="R15" i="4"/>
  <c r="M15" i="4"/>
  <c r="J15" i="4"/>
  <c r="P14" i="4"/>
  <c r="M14" i="4"/>
  <c r="J14" i="4"/>
  <c r="Q14" i="4"/>
  <c r="R14" i="4"/>
  <c r="P13" i="4"/>
  <c r="M13" i="4"/>
  <c r="J13" i="4"/>
  <c r="Q13" i="4"/>
  <c r="R13" i="4"/>
  <c r="P12" i="4"/>
  <c r="M12" i="4"/>
  <c r="Q12" i="4"/>
  <c r="P20" i="3"/>
  <c r="Q20" i="3"/>
  <c r="O20" i="3"/>
  <c r="L20" i="3"/>
  <c r="I20" i="3"/>
  <c r="O19" i="3"/>
  <c r="L19" i="3"/>
  <c r="I19" i="3"/>
  <c r="P19" i="3"/>
  <c r="Q19" i="3"/>
  <c r="O18" i="3"/>
  <c r="L18" i="3"/>
  <c r="I18" i="3"/>
  <c r="P18" i="3"/>
  <c r="Q18" i="3"/>
  <c r="O17" i="3"/>
  <c r="P17" i="3"/>
  <c r="Q17" i="3"/>
  <c r="L17" i="3"/>
  <c r="I17" i="3"/>
  <c r="O16" i="3"/>
  <c r="L16" i="3"/>
  <c r="I16" i="3"/>
  <c r="P16" i="3"/>
  <c r="Q16" i="3"/>
  <c r="O15" i="3"/>
  <c r="L15" i="3"/>
  <c r="I15" i="3"/>
  <c r="P15" i="3"/>
  <c r="Q15" i="3"/>
  <c r="O14" i="3"/>
  <c r="L14" i="3"/>
  <c r="P14" i="3"/>
  <c r="Q14" i="3"/>
  <c r="I14" i="3"/>
  <c r="O13" i="3"/>
  <c r="L13" i="3"/>
  <c r="I13" i="3"/>
  <c r="P13" i="3"/>
  <c r="Q13" i="3"/>
  <c r="O13" i="2"/>
  <c r="O14" i="2"/>
  <c r="O15" i="2"/>
  <c r="O16" i="2"/>
  <c r="O17" i="2"/>
  <c r="O18" i="2"/>
  <c r="O12" i="2"/>
  <c r="L13" i="2"/>
  <c r="L14" i="2"/>
  <c r="L15" i="2"/>
  <c r="L16" i="2"/>
  <c r="L18" i="2"/>
  <c r="L12" i="2"/>
  <c r="I13" i="2"/>
  <c r="I14" i="2"/>
  <c r="P14" i="2"/>
  <c r="Q14" i="2"/>
  <c r="I15" i="2"/>
  <c r="P15" i="2"/>
  <c r="Q15" i="2"/>
  <c r="I16" i="2"/>
  <c r="I17" i="2"/>
  <c r="P17" i="2"/>
  <c r="Q17" i="2"/>
  <c r="I18" i="2"/>
  <c r="I12" i="2"/>
  <c r="P12" i="2"/>
  <c r="Q12" i="2"/>
  <c r="P16" i="2"/>
  <c r="Q16" i="2"/>
  <c r="P13" i="2"/>
  <c r="Q13" i="2"/>
  <c r="P18" i="2"/>
  <c r="Q18" i="2"/>
</calcChain>
</file>

<file path=xl/sharedStrings.xml><?xml version="1.0" encoding="utf-8"?>
<sst xmlns="http://schemas.openxmlformats.org/spreadsheetml/2006/main" count="359" uniqueCount="104">
  <si>
    <t>№ п/п</t>
  </si>
  <si>
    <t>Шифр</t>
  </si>
  <si>
    <t>Город</t>
  </si>
  <si>
    <t>ОУ (сокращенное название ПО УСТАВУ)</t>
  </si>
  <si>
    <t>Класс</t>
  </si>
  <si>
    <t>Ф.И.О. наставника</t>
  </si>
  <si>
    <t>Задания и баллы</t>
  </si>
  <si>
    <t>результат (победитель/призер)</t>
  </si>
  <si>
    <t>Чебоксары</t>
  </si>
  <si>
    <t>_______________________</t>
  </si>
  <si>
    <t>тест</t>
  </si>
  <si>
    <t>гимнастика</t>
  </si>
  <si>
    <t>итого</t>
  </si>
  <si>
    <t>МБОУ " СОШ № 41"</t>
  </si>
  <si>
    <t>макс. Балл</t>
  </si>
  <si>
    <t>макс. балл</t>
  </si>
  <si>
    <t>балл</t>
  </si>
  <si>
    <t>рейтинг</t>
  </si>
  <si>
    <t>ФК - 6-01</t>
  </si>
  <si>
    <t>ФК - 6-02</t>
  </si>
  <si>
    <t>ФК - 6-03</t>
  </si>
  <si>
    <t>ФК - 6-04</t>
  </si>
  <si>
    <t>ФК - 6-05</t>
  </si>
  <si>
    <t>ФК - 6-06</t>
  </si>
  <si>
    <t>ФК - 6-07</t>
  </si>
  <si>
    <t>Б/бол</t>
  </si>
  <si>
    <t xml:space="preserve">Участник </t>
  </si>
  <si>
    <t>6Б</t>
  </si>
  <si>
    <t>Васильева Т.А.</t>
  </si>
  <si>
    <t>Дата проведения: 27 сентября 2024</t>
  </si>
  <si>
    <t xml:space="preserve"> Место проведения: МБОУ "СОШ №41</t>
  </si>
  <si>
    <t>Васильева Т.А., учитель физической культуры</t>
  </si>
  <si>
    <t>Ильина Эльвира Аркадьевна, учитель физической культуры</t>
  </si>
  <si>
    <t>Председатель жюри: Цыганова Е.А., заместитель директора</t>
  </si>
  <si>
    <t>Количество участников: 7</t>
  </si>
  <si>
    <r>
      <t>Протокол школьного этапа  олимпиады школьников по физической культуре в 2024-2025 уч.г.,</t>
    </r>
    <r>
      <rPr>
        <b/>
        <sz val="11"/>
        <color indexed="10"/>
        <rFont val="Arial"/>
        <family val="2"/>
        <charset val="204"/>
      </rPr>
      <t xml:space="preserve"> 6 </t>
    </r>
    <r>
      <rPr>
        <b/>
        <sz val="11"/>
        <rFont val="Arial"/>
        <family val="2"/>
        <charset val="204"/>
      </rPr>
      <t>класс</t>
    </r>
  </si>
  <si>
    <r>
      <t>Протокол школьного этапа  олимпиады школьников по физической культуре в 2024-2025 уч.г.,</t>
    </r>
    <r>
      <rPr>
        <b/>
        <sz val="11"/>
        <color indexed="10"/>
        <rFont val="Arial"/>
        <family val="2"/>
        <charset val="204"/>
      </rPr>
      <t xml:space="preserve"> 5 </t>
    </r>
    <r>
      <rPr>
        <b/>
        <sz val="11"/>
        <rFont val="Arial"/>
        <family val="2"/>
        <charset val="204"/>
      </rPr>
      <t>класс</t>
    </r>
  </si>
  <si>
    <t>Количество участников: 8</t>
  </si>
  <si>
    <t>макс.балл</t>
  </si>
  <si>
    <t>баллы</t>
  </si>
  <si>
    <t xml:space="preserve">ФК-5-01 </t>
  </si>
  <si>
    <t>5 Г</t>
  </si>
  <si>
    <t>Ильина Э.А.</t>
  </si>
  <si>
    <t>Участик</t>
  </si>
  <si>
    <t>ФК-5-02</t>
  </si>
  <si>
    <t>5 А</t>
  </si>
  <si>
    <t>ФК-5-03</t>
  </si>
  <si>
    <t>5 В</t>
  </si>
  <si>
    <t>ИльинаЭ.А.</t>
  </si>
  <si>
    <t>ФК-5-04</t>
  </si>
  <si>
    <t>ФК-5-05</t>
  </si>
  <si>
    <t>5А</t>
  </si>
  <si>
    <t>ФК-5-06</t>
  </si>
  <si>
    <t>5 Б</t>
  </si>
  <si>
    <t>ФК-5-07</t>
  </si>
  <si>
    <t>ФК-5-08</t>
  </si>
  <si>
    <t>5Г</t>
  </si>
  <si>
    <r>
      <t>Протокол школьного этапа  олимпиады школьников по физической культуре в 2024-2025 уч.г.,</t>
    </r>
    <r>
      <rPr>
        <b/>
        <sz val="11"/>
        <color indexed="10"/>
        <rFont val="Arial"/>
        <family val="2"/>
        <charset val="204"/>
      </rPr>
      <t xml:space="preserve"> 7-8 </t>
    </r>
    <r>
      <rPr>
        <b/>
        <sz val="11"/>
        <rFont val="Arial"/>
        <family val="2"/>
        <charset val="204"/>
      </rPr>
      <t>класс</t>
    </r>
  </si>
  <si>
    <t>Количество участников: 6</t>
  </si>
  <si>
    <t>Председатель жюри:Цыганова Е.А., заместитель директора</t>
  </si>
  <si>
    <t>Класс в котором обучается</t>
  </si>
  <si>
    <t>Класс за который выступает</t>
  </si>
  <si>
    <t>ФК -7-02-д</t>
  </si>
  <si>
    <t>7 А</t>
  </si>
  <si>
    <t>Участник</t>
  </si>
  <si>
    <t>ФК -7-03-д</t>
  </si>
  <si>
    <t>7 В</t>
  </si>
  <si>
    <t>Призер</t>
  </si>
  <si>
    <t>ФК -7-04-д</t>
  </si>
  <si>
    <t>7 Б</t>
  </si>
  <si>
    <t>ФК -8-05-д</t>
  </si>
  <si>
    <t>8 А</t>
  </si>
  <si>
    <t>ФК -7-06-д</t>
  </si>
  <si>
    <t>Количество участников: 4</t>
  </si>
  <si>
    <t>Клас за который выступает</t>
  </si>
  <si>
    <t>ФК-7-01-м</t>
  </si>
  <si>
    <t>победитель</t>
  </si>
  <si>
    <t>ФК-7-02-м</t>
  </si>
  <si>
    <t>7 Ф</t>
  </si>
  <si>
    <t>призер</t>
  </si>
  <si>
    <t>ФК-7-03-м</t>
  </si>
  <si>
    <t>6 М</t>
  </si>
  <si>
    <t>ФК-7-04-м</t>
  </si>
  <si>
    <t>участник</t>
  </si>
  <si>
    <r>
      <t>Протокол школьного этапа  олимпиады школьников по физической культуре в 2024-2025 уч.г.,</t>
    </r>
    <r>
      <rPr>
        <b/>
        <sz val="11"/>
        <color indexed="10"/>
        <rFont val="Arial"/>
        <family val="2"/>
        <charset val="204"/>
      </rPr>
      <t xml:space="preserve"> 9-11 </t>
    </r>
    <r>
      <rPr>
        <b/>
        <sz val="11"/>
        <rFont val="Arial"/>
        <family val="2"/>
        <charset val="204"/>
      </rPr>
      <t>класс</t>
    </r>
  </si>
  <si>
    <t>Баллы</t>
  </si>
  <si>
    <t xml:space="preserve"> Баллы</t>
  </si>
  <si>
    <t>ФК -9-01-д</t>
  </si>
  <si>
    <t>9 Б</t>
  </si>
  <si>
    <t>ФК -9-02-д</t>
  </si>
  <si>
    <t>ФК -10-03-д</t>
  </si>
  <si>
    <t>10 А</t>
  </si>
  <si>
    <t>ФК -11-04-д</t>
  </si>
  <si>
    <t>11 А</t>
  </si>
  <si>
    <t>Количество участников:5</t>
  </si>
  <si>
    <t>Рейтинг</t>
  </si>
  <si>
    <t>ФК-10-01-ю</t>
  </si>
  <si>
    <t>ФК-10-02-ю</t>
  </si>
  <si>
    <t>ФК-10-03-ю</t>
  </si>
  <si>
    <t>ФК-9-04-ю</t>
  </si>
  <si>
    <t>ФК-9-045-ю</t>
  </si>
  <si>
    <t>9 В</t>
  </si>
  <si>
    <t>Победитель</t>
  </si>
  <si>
    <r>
      <t>Протокол школьного этапа  олимпиады школьников по физической культуре в 2024-2025 уч.г.,</t>
    </r>
    <r>
      <rPr>
        <b/>
        <sz val="11"/>
        <color indexed="10"/>
        <rFont val="Arial"/>
        <family val="2"/>
        <charset val="204"/>
      </rPr>
      <t xml:space="preserve"> 9-10 </t>
    </r>
    <r>
      <rPr>
        <b/>
        <sz val="11"/>
        <rFont val="Arial"/>
        <family val="2"/>
        <charset val="204"/>
      </rPr>
      <t>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</si>
</sst>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"/>
  </numFmts>
  <fonts count="36" x14ac:knownFonts="1"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14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190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74" fontId="21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Border="1" applyAlignment="1">
      <alignment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NumberFormat="1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1" fontId="20" fillId="0" borderId="13" xfId="0" applyNumberFormat="1" applyFont="1" applyFill="1" applyBorder="1" applyAlignment="1">
      <alignment horizontal="center" vertical="center" wrapText="1"/>
    </xf>
    <xf numFmtId="174" fontId="21" fillId="0" borderId="13" xfId="0" applyNumberFormat="1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3" fillId="0" borderId="0" xfId="0" applyFont="1" applyAlignment="1"/>
    <xf numFmtId="0" fontId="20" fillId="0" borderId="17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1" fontId="20" fillId="0" borderId="0" xfId="0" applyNumberFormat="1" applyFont="1" applyFill="1" applyBorder="1" applyAlignment="1">
      <alignment horizontal="center" vertical="center" wrapText="1"/>
    </xf>
    <xf numFmtId="174" fontId="21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174" fontId="20" fillId="0" borderId="13" xfId="0" applyNumberFormat="1" applyFont="1" applyFill="1" applyBorder="1" applyAlignment="1">
      <alignment horizontal="center" vertical="center"/>
    </xf>
    <xf numFmtId="174" fontId="20" fillId="0" borderId="10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Border="1" applyAlignment="1">
      <alignment horizontal="center" wrapText="1"/>
    </xf>
    <xf numFmtId="0" fontId="24" fillId="0" borderId="0" xfId="20" applyFont="1" applyAlignment="1">
      <alignment horizontal="center" vertical="top" wrapText="1"/>
    </xf>
    <xf numFmtId="0" fontId="24" fillId="0" borderId="0" xfId="20" applyFont="1" applyAlignment="1">
      <alignment horizontal="left" vertical="top" wrapText="1"/>
    </xf>
    <xf numFmtId="0" fontId="24" fillId="0" borderId="0" xfId="20" applyFont="1" applyFill="1" applyBorder="1" applyAlignment="1">
      <alignment horizontal="left" vertical="top" wrapText="1"/>
    </xf>
    <xf numFmtId="0" fontId="0" fillId="0" borderId="0" xfId="0" applyFont="1"/>
    <xf numFmtId="0" fontId="26" fillId="0" borderId="0" xfId="20" applyFont="1" applyAlignment="1">
      <alignment horizontal="left" wrapText="1"/>
    </xf>
    <xf numFmtId="0" fontId="21" fillId="15" borderId="13" xfId="0" applyFont="1" applyFill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24" fillId="15" borderId="0" xfId="20" applyFont="1" applyFill="1" applyAlignment="1">
      <alignment horizontal="center" vertical="top" wrapText="1"/>
    </xf>
    <xf numFmtId="0" fontId="20" fillId="15" borderId="0" xfId="0" applyFont="1" applyFill="1"/>
    <xf numFmtId="0" fontId="20" fillId="0" borderId="10" xfId="0" applyFont="1" applyBorder="1" applyAlignment="1">
      <alignment horizontal="center" vertical="center" wrapText="1"/>
    </xf>
    <xf numFmtId="0" fontId="21" fillId="15" borderId="13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1" fontId="20" fillId="0" borderId="13" xfId="0" applyNumberFormat="1" applyFont="1" applyBorder="1" applyAlignment="1">
      <alignment horizontal="center" vertical="center" wrapText="1"/>
    </xf>
    <xf numFmtId="174" fontId="20" fillId="0" borderId="13" xfId="0" applyNumberFormat="1" applyFont="1" applyBorder="1" applyAlignment="1">
      <alignment horizontal="center" vertical="center"/>
    </xf>
    <xf numFmtId="174" fontId="21" fillId="0" borderId="13" xfId="0" applyNumberFormat="1" applyFont="1" applyBorder="1" applyAlignment="1">
      <alignment horizontal="center" vertical="center"/>
    </xf>
    <xf numFmtId="174" fontId="27" fillId="0" borderId="1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174" fontId="20" fillId="0" borderId="10" xfId="0" applyNumberFormat="1" applyFont="1" applyBorder="1" applyAlignment="1">
      <alignment horizontal="center" vertical="center"/>
    </xf>
    <xf numFmtId="174" fontId="21" fillId="0" borderId="10" xfId="0" applyNumberFormat="1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1" fillId="15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center" wrapText="1"/>
    </xf>
    <xf numFmtId="1" fontId="20" fillId="0" borderId="17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horizontal="left" vertical="center" wrapText="1"/>
    </xf>
    <xf numFmtId="174" fontId="20" fillId="0" borderId="17" xfId="0" applyNumberFormat="1" applyFont="1" applyBorder="1" applyAlignment="1">
      <alignment horizontal="center" vertical="center"/>
    </xf>
    <xf numFmtId="174" fontId="21" fillId="0" borderId="20" xfId="0" applyNumberFormat="1" applyFont="1" applyBorder="1" applyAlignment="1">
      <alignment horizontal="center" vertical="center"/>
    </xf>
    <xf numFmtId="174" fontId="27" fillId="0" borderId="20" xfId="0" applyNumberFormat="1" applyFont="1" applyBorder="1" applyAlignment="1">
      <alignment horizontal="center" vertical="center"/>
    </xf>
    <xf numFmtId="174" fontId="21" fillId="0" borderId="17" xfId="0" applyNumberFormat="1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15" borderId="22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 wrapText="1"/>
    </xf>
    <xf numFmtId="1" fontId="20" fillId="0" borderId="22" xfId="0" applyNumberFormat="1" applyFont="1" applyBorder="1" applyAlignment="1">
      <alignment horizontal="center" vertical="center" wrapText="1"/>
    </xf>
    <xf numFmtId="174" fontId="21" fillId="0" borderId="22" xfId="0" applyNumberFormat="1" applyFont="1" applyBorder="1" applyAlignment="1">
      <alignment horizontal="center" vertical="center"/>
    </xf>
    <xf numFmtId="174" fontId="27" fillId="0" borderId="2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15" borderId="0" xfId="0" applyFont="1" applyFill="1" applyAlignment="1">
      <alignment horizontal="center" vertical="center" wrapText="1"/>
    </xf>
    <xf numFmtId="0" fontId="23" fillId="0" borderId="0" xfId="0" applyFont="1"/>
    <xf numFmtId="0" fontId="20" fillId="15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28" fillId="0" borderId="0" xfId="0" applyFont="1"/>
    <xf numFmtId="0" fontId="13" fillId="15" borderId="0" xfId="0" applyFont="1" applyFill="1"/>
    <xf numFmtId="0" fontId="20" fillId="15" borderId="0" xfId="0" applyFont="1" applyFill="1" applyAlignment="1">
      <alignment vertical="center" wrapText="1"/>
    </xf>
    <xf numFmtId="0" fontId="29" fillId="0" borderId="17" xfId="0" applyFont="1" applyBorder="1" applyAlignment="1">
      <alignment horizontal="center" vertical="center" wrapText="1"/>
    </xf>
    <xf numFmtId="0" fontId="19" fillId="0" borderId="0" xfId="0" applyFont="1"/>
    <xf numFmtId="0" fontId="29" fillId="0" borderId="17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 wrapText="1"/>
    </xf>
    <xf numFmtId="1" fontId="20" fillId="0" borderId="22" xfId="18" applyNumberFormat="1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1" fontId="30" fillId="0" borderId="13" xfId="0" applyNumberFormat="1" applyFont="1" applyBorder="1" applyAlignment="1">
      <alignment horizontal="center" vertical="center" wrapText="1"/>
    </xf>
    <xf numFmtId="174" fontId="31" fillId="0" borderId="13" xfId="0" applyNumberFormat="1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 wrapText="1"/>
    </xf>
    <xf numFmtId="0" fontId="32" fillId="0" borderId="0" xfId="0" applyFont="1"/>
    <xf numFmtId="0" fontId="30" fillId="0" borderId="14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1" fontId="30" fillId="0" borderId="10" xfId="0" applyNumberFormat="1" applyFont="1" applyBorder="1" applyAlignment="1">
      <alignment horizontal="center" vertical="center" wrapText="1"/>
    </xf>
    <xf numFmtId="1" fontId="30" fillId="0" borderId="23" xfId="0" applyNumberFormat="1" applyFont="1" applyBorder="1" applyAlignment="1">
      <alignment horizontal="center" vertical="center" wrapText="1"/>
    </xf>
    <xf numFmtId="174" fontId="31" fillId="0" borderId="10" xfId="0" applyNumberFormat="1" applyFont="1" applyBorder="1" applyAlignment="1">
      <alignment horizontal="center" vertical="center"/>
    </xf>
    <xf numFmtId="174" fontId="30" fillId="0" borderId="10" xfId="0" applyNumberFormat="1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74" fontId="2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4" fillId="0" borderId="0" xfId="0" applyFont="1"/>
    <xf numFmtId="0" fontId="35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1" fontId="35" fillId="0" borderId="22" xfId="0" applyNumberFormat="1" applyFont="1" applyBorder="1" applyAlignment="1">
      <alignment horizontal="center" vertical="center" wrapText="1"/>
    </xf>
    <xf numFmtId="0" fontId="35" fillId="0" borderId="0" xfId="0" applyFont="1"/>
    <xf numFmtId="0" fontId="35" fillId="0" borderId="14" xfId="0" applyFont="1" applyBorder="1" applyAlignment="1">
      <alignment horizontal="center" vertical="center" wrapText="1"/>
    </xf>
    <xf numFmtId="174" fontId="35" fillId="0" borderId="25" xfId="0" applyNumberFormat="1" applyFont="1" applyBorder="1" applyAlignment="1">
      <alignment horizontal="center" vertical="center"/>
    </xf>
    <xf numFmtId="174" fontId="35" fillId="0" borderId="22" xfId="0" applyNumberFormat="1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left" vertical="center" wrapText="1"/>
    </xf>
    <xf numFmtId="1" fontId="35" fillId="0" borderId="29" xfId="0" applyNumberFormat="1" applyFont="1" applyBorder="1" applyAlignment="1">
      <alignment horizontal="center" vertical="center" wrapText="1"/>
    </xf>
    <xf numFmtId="174" fontId="35" fillId="0" borderId="30" xfId="0" applyNumberFormat="1" applyFont="1" applyBorder="1" applyAlignment="1">
      <alignment horizontal="center" vertical="center"/>
    </xf>
    <xf numFmtId="174" fontId="35" fillId="0" borderId="26" xfId="0" applyNumberFormat="1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/>
    </xf>
    <xf numFmtId="0" fontId="13" fillId="0" borderId="0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 vertical="center" wrapText="1"/>
    </xf>
    <xf numFmtId="0" fontId="23" fillId="0" borderId="0" xfId="0" applyFont="1" applyBorder="1"/>
    <xf numFmtId="0" fontId="2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0" fontId="24" fillId="0" borderId="0" xfId="20" applyFont="1" applyAlignment="1">
      <alignment horizontal="left" vertical="top" wrapText="1"/>
    </xf>
    <xf numFmtId="0" fontId="24" fillId="0" borderId="0" xfId="20" applyFont="1" applyAlignment="1">
      <alignment horizontal="center" vertical="top" wrapText="1"/>
    </xf>
    <xf numFmtId="0" fontId="24" fillId="0" borderId="0" xfId="20" applyFont="1" applyAlignment="1">
      <alignment horizontal="left" vertical="top"/>
    </xf>
    <xf numFmtId="0" fontId="24" fillId="0" borderId="0" xfId="20" applyFont="1" applyAlignment="1">
      <alignment horizontal="left"/>
    </xf>
    <xf numFmtId="0" fontId="20" fillId="0" borderId="0" xfId="0" applyFont="1" applyBorder="1" applyAlignment="1">
      <alignment horizont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0" xfId="0" applyFont="1" applyBorder="1" applyAlignment="1">
      <alignment horizontal="center" wrapText="1"/>
    </xf>
    <xf numFmtId="0" fontId="20" fillId="0" borderId="11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15" borderId="10" xfId="0" applyFont="1" applyFill="1" applyBorder="1" applyAlignment="1">
      <alignment horizontal="center" vertical="center" wrapText="1"/>
    </xf>
    <xf numFmtId="0" fontId="20" fillId="15" borderId="17" xfId="0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9" fillId="0" borderId="17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9" fillId="0" borderId="10" xfId="0" applyFont="1" applyBorder="1" applyAlignment="1">
      <alignment horizontal="center" vertical="center" wrapText="1"/>
    </xf>
    <xf numFmtId="0" fontId="19" fillId="0" borderId="26" xfId="0" applyFont="1" applyBorder="1" applyAlignment="1">
      <alignment wrapText="1"/>
    </xf>
    <xf numFmtId="0" fontId="0" fillId="0" borderId="36" xfId="0" applyBorder="1" applyAlignment="1">
      <alignment wrapText="1"/>
    </xf>
    <xf numFmtId="0" fontId="29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0" fillId="0" borderId="3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37" xfId="0" applyFont="1" applyBorder="1" applyAlignment="1">
      <alignment horizontal="center" wrapText="1"/>
    </xf>
    <xf numFmtId="0" fontId="0" fillId="0" borderId="32" xfId="0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4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3" fillId="0" borderId="0" xfId="0" applyFont="1" applyBorder="1" applyAlignment="1">
      <alignment horizontal="left"/>
    </xf>
  </cellXfs>
  <cellStyles count="28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Обычный 3" xfId="19"/>
    <cellStyle name="Обычный 4" xfId="20"/>
    <cellStyle name="Обычный 7 4" xfId="21"/>
    <cellStyle name="Плохой" xfId="22" builtinId="27" customBuiltin="1"/>
    <cellStyle name="Пояснение" xfId="23" builtinId="53" customBuiltin="1"/>
    <cellStyle name="Примечание" xfId="24" builtinId="10" customBuiltin="1"/>
    <cellStyle name="Связанная ячейка" xfId="25" builtinId="24" customBuiltin="1"/>
    <cellStyle name="Текст предупреждения" xfId="26" builtinId="11" customBuiltin="1"/>
    <cellStyle name="Хороший" xfId="2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workbookViewId="0">
      <selection activeCell="Z19" sqref="Z19"/>
    </sheetView>
  </sheetViews>
  <sheetFormatPr defaultColWidth="7.7109375" defaultRowHeight="12.75" x14ac:dyDescent="0.2"/>
  <cols>
    <col min="1" max="1" width="4.28515625" style="1" customWidth="1"/>
    <col min="2" max="2" width="9.7109375" style="1" customWidth="1"/>
    <col min="3" max="3" width="13.85546875" style="2" customWidth="1"/>
    <col min="4" max="4" width="18.28515625" style="2" customWidth="1"/>
    <col min="5" max="5" width="5.42578125" style="1" customWidth="1"/>
    <col min="6" max="6" width="13.28515625" style="2" customWidth="1"/>
    <col min="7" max="15" width="6.7109375" style="1" customWidth="1"/>
    <col min="16" max="16" width="8.140625" style="1" customWidth="1"/>
    <col min="17" max="17" width="8.42578125" style="1" customWidth="1"/>
    <col min="18" max="18" width="10.42578125" style="3" customWidth="1"/>
    <col min="19" max="16384" width="7.7109375" style="1"/>
  </cols>
  <sheetData>
    <row r="1" spans="1:27" customFormat="1" ht="15" x14ac:dyDescent="0.2">
      <c r="A1" s="143" t="s">
        <v>35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27" customFormat="1" ht="15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7" customFormat="1" ht="12.75" customHeight="1" x14ac:dyDescent="0.2">
      <c r="A3" s="144" t="s">
        <v>34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"/>
      <c r="Y3" s="1"/>
      <c r="Z3" s="1"/>
      <c r="AA3" s="1"/>
    </row>
    <row r="4" spans="1:27" customFormat="1" ht="15" x14ac:dyDescent="0.2">
      <c r="A4" s="144" t="s">
        <v>29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"/>
      <c r="Y4" s="1"/>
      <c r="Z4" s="1"/>
      <c r="AA4" s="1"/>
    </row>
    <row r="5" spans="1:27" customFormat="1" ht="15" x14ac:dyDescent="0.25">
      <c r="A5" s="145" t="s">
        <v>30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"/>
      <c r="Y5" s="1"/>
      <c r="Z5" s="1"/>
      <c r="AA5" s="1"/>
    </row>
    <row r="6" spans="1:27" s="42" customFormat="1" ht="15" customHeight="1" x14ac:dyDescent="0.2">
      <c r="A6" s="142" t="s">
        <v>33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41"/>
      <c r="Y6" s="41"/>
      <c r="Z6" s="41"/>
    </row>
    <row r="7" spans="1:27" s="42" customFormat="1" ht="15" customHeight="1" x14ac:dyDescent="0.2">
      <c r="A7" s="142" t="s">
        <v>31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40"/>
      <c r="N7" s="40"/>
      <c r="O7" s="40"/>
      <c r="P7" s="40"/>
      <c r="Q7" s="40"/>
      <c r="R7" s="40"/>
      <c r="S7" s="40"/>
      <c r="T7" s="43"/>
      <c r="U7" s="43"/>
      <c r="V7" s="43"/>
      <c r="W7" s="43"/>
      <c r="X7" s="43"/>
      <c r="Y7" s="43"/>
      <c r="Z7" s="43"/>
    </row>
    <row r="8" spans="1:27" ht="14.25" customHeight="1" x14ac:dyDescent="0.2">
      <c r="A8" s="142" t="s">
        <v>32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41"/>
      <c r="Y8" s="41"/>
      <c r="Z8" s="41"/>
    </row>
    <row r="9" spans="1:27" x14ac:dyDescent="0.2">
      <c r="A9" s="5"/>
      <c r="B9" s="6"/>
      <c r="C9" s="7"/>
      <c r="D9" s="7"/>
      <c r="E9" s="6"/>
      <c r="F9" s="7"/>
      <c r="G9" s="6"/>
      <c r="H9" s="6"/>
      <c r="I9" s="6"/>
      <c r="J9" s="6"/>
      <c r="K9" s="6"/>
      <c r="L9" s="6"/>
      <c r="M9" s="5"/>
      <c r="N9" s="5"/>
      <c r="O9" s="5"/>
      <c r="P9" s="5"/>
      <c r="Q9" s="8"/>
      <c r="R9" s="9"/>
    </row>
    <row r="10" spans="1:27" ht="33.75" customHeight="1" x14ac:dyDescent="0.2">
      <c r="A10" s="149" t="s">
        <v>0</v>
      </c>
      <c r="B10" s="149" t="s">
        <v>1</v>
      </c>
      <c r="C10" s="149" t="s">
        <v>2</v>
      </c>
      <c r="D10" s="149" t="s">
        <v>3</v>
      </c>
      <c r="E10" s="149" t="s">
        <v>4</v>
      </c>
      <c r="F10" s="149" t="s">
        <v>5</v>
      </c>
      <c r="G10" s="153" t="s">
        <v>6</v>
      </c>
      <c r="H10" s="154"/>
      <c r="I10" s="154"/>
      <c r="J10" s="154"/>
      <c r="K10" s="154"/>
      <c r="L10" s="154"/>
      <c r="M10" s="155"/>
      <c r="N10" s="26"/>
      <c r="O10" s="17"/>
      <c r="P10" s="149" t="s">
        <v>12</v>
      </c>
      <c r="Q10" s="149" t="s">
        <v>17</v>
      </c>
      <c r="R10" s="147" t="s">
        <v>7</v>
      </c>
    </row>
    <row r="11" spans="1:27" ht="33" customHeight="1" thickBot="1" x14ac:dyDescent="0.25">
      <c r="A11" s="150"/>
      <c r="B11" s="150"/>
      <c r="C11" s="150"/>
      <c r="D11" s="150"/>
      <c r="E11" s="150"/>
      <c r="F11" s="150"/>
      <c r="G11" s="28" t="s">
        <v>10</v>
      </c>
      <c r="H11" s="28" t="s">
        <v>15</v>
      </c>
      <c r="I11" s="45" t="s">
        <v>16</v>
      </c>
      <c r="J11" s="28" t="s">
        <v>11</v>
      </c>
      <c r="K11" s="28" t="s">
        <v>15</v>
      </c>
      <c r="L11" s="28" t="s">
        <v>16</v>
      </c>
      <c r="M11" s="28" t="s">
        <v>25</v>
      </c>
      <c r="N11" s="28" t="s">
        <v>14</v>
      </c>
      <c r="O11" s="28" t="s">
        <v>16</v>
      </c>
      <c r="P11" s="150"/>
      <c r="Q11" s="150"/>
      <c r="R11" s="148"/>
    </row>
    <row r="12" spans="1:27" ht="30" customHeight="1" thickBot="1" x14ac:dyDescent="0.25">
      <c r="A12" s="19">
        <v>1</v>
      </c>
      <c r="B12" s="36" t="s">
        <v>18</v>
      </c>
      <c r="C12" s="21" t="s">
        <v>8</v>
      </c>
      <c r="D12" s="20" t="s">
        <v>13</v>
      </c>
      <c r="E12" s="22" t="s">
        <v>27</v>
      </c>
      <c r="F12" s="20" t="s">
        <v>28</v>
      </c>
      <c r="G12" s="34">
        <v>9</v>
      </c>
      <c r="H12" s="23">
        <v>20</v>
      </c>
      <c r="I12" s="23">
        <f>(25*G12)/20</f>
        <v>11.25</v>
      </c>
      <c r="J12" s="23">
        <v>9</v>
      </c>
      <c r="K12" s="23">
        <v>40</v>
      </c>
      <c r="L12" s="23">
        <f>(40*J12)/17.1</f>
        <v>21.052631578947366</v>
      </c>
      <c r="M12" s="23">
        <v>56.3</v>
      </c>
      <c r="N12" s="23">
        <v>40</v>
      </c>
      <c r="O12" s="23">
        <f>(40*24.8)/M12</f>
        <v>17.619893428063943</v>
      </c>
      <c r="P12" s="23">
        <f>I12+L12+O12</f>
        <v>49.922525007011316</v>
      </c>
      <c r="Q12" s="23">
        <f t="shared" ref="Q12:Q18" si="0">(P12*100)/100</f>
        <v>49.922525007011316</v>
      </c>
      <c r="R12" s="25" t="s">
        <v>26</v>
      </c>
    </row>
    <row r="13" spans="1:27" ht="30" customHeight="1" thickBot="1" x14ac:dyDescent="0.25">
      <c r="A13" s="24">
        <v>2</v>
      </c>
      <c r="B13" s="36" t="s">
        <v>19</v>
      </c>
      <c r="C13" s="11" t="s">
        <v>8</v>
      </c>
      <c r="D13" s="10" t="s">
        <v>13</v>
      </c>
      <c r="E13" s="22" t="s">
        <v>27</v>
      </c>
      <c r="F13" s="20" t="s">
        <v>28</v>
      </c>
      <c r="G13" s="35">
        <v>7</v>
      </c>
      <c r="H13" s="23">
        <v>20</v>
      </c>
      <c r="I13" s="23">
        <f t="shared" ref="I13:I18" si="1">(25*G13)/20</f>
        <v>8.75</v>
      </c>
      <c r="J13" s="13">
        <v>7.1</v>
      </c>
      <c r="K13" s="23">
        <v>40</v>
      </c>
      <c r="L13" s="23">
        <f t="shared" ref="L13:L18" si="2">(40*J13)/17.1</f>
        <v>16.608187134502923</v>
      </c>
      <c r="M13" s="13">
        <v>46.3</v>
      </c>
      <c r="N13" s="23">
        <v>40</v>
      </c>
      <c r="O13" s="23">
        <f t="shared" ref="O13:O18" si="3">(40*24.8)/M13</f>
        <v>21.425485961123112</v>
      </c>
      <c r="P13" s="23">
        <f t="shared" ref="P13:P18" si="4">I13+L13+O13</f>
        <v>46.783673095626035</v>
      </c>
      <c r="Q13" s="23">
        <f t="shared" si="0"/>
        <v>46.783673095626035</v>
      </c>
      <c r="R13" s="25" t="s">
        <v>26</v>
      </c>
    </row>
    <row r="14" spans="1:27" ht="30" customHeight="1" thickBot="1" x14ac:dyDescent="0.25">
      <c r="A14" s="24">
        <v>3</v>
      </c>
      <c r="B14" s="36" t="s">
        <v>20</v>
      </c>
      <c r="C14" s="11" t="s">
        <v>8</v>
      </c>
      <c r="D14" s="10" t="s">
        <v>13</v>
      </c>
      <c r="E14" s="22" t="s">
        <v>27</v>
      </c>
      <c r="F14" s="20" t="s">
        <v>28</v>
      </c>
      <c r="G14" s="35">
        <v>7</v>
      </c>
      <c r="H14" s="23">
        <v>20</v>
      </c>
      <c r="I14" s="23">
        <f t="shared" si="1"/>
        <v>8.75</v>
      </c>
      <c r="J14" s="13">
        <v>9.8000000000000007</v>
      </c>
      <c r="K14" s="23">
        <v>40</v>
      </c>
      <c r="L14" s="23">
        <f t="shared" si="2"/>
        <v>22.923976608187132</v>
      </c>
      <c r="M14" s="13">
        <v>58.9</v>
      </c>
      <c r="N14" s="23">
        <v>40</v>
      </c>
      <c r="O14" s="23">
        <f t="shared" si="3"/>
        <v>16.842105263157894</v>
      </c>
      <c r="P14" s="23">
        <f t="shared" si="4"/>
        <v>48.516081871345023</v>
      </c>
      <c r="Q14" s="23">
        <f t="shared" si="0"/>
        <v>48.516081871345023</v>
      </c>
      <c r="R14" s="25" t="s">
        <v>26</v>
      </c>
    </row>
    <row r="15" spans="1:27" ht="30" customHeight="1" thickBot="1" x14ac:dyDescent="0.25">
      <c r="A15" s="24">
        <v>4</v>
      </c>
      <c r="B15" s="36" t="s">
        <v>21</v>
      </c>
      <c r="C15" s="11" t="s">
        <v>8</v>
      </c>
      <c r="D15" s="10" t="s">
        <v>13</v>
      </c>
      <c r="E15" s="22" t="s">
        <v>27</v>
      </c>
      <c r="F15" s="20" t="s">
        <v>28</v>
      </c>
      <c r="G15" s="13">
        <v>6</v>
      </c>
      <c r="H15" s="23">
        <v>20</v>
      </c>
      <c r="I15" s="23">
        <f t="shared" si="1"/>
        <v>7.5</v>
      </c>
      <c r="J15" s="13">
        <v>8.1</v>
      </c>
      <c r="K15" s="23">
        <v>40</v>
      </c>
      <c r="L15" s="23">
        <f t="shared" si="2"/>
        <v>18.94736842105263</v>
      </c>
      <c r="M15" s="13">
        <v>49.3</v>
      </c>
      <c r="N15" s="23">
        <v>40</v>
      </c>
      <c r="O15" s="23">
        <f t="shared" si="3"/>
        <v>20.121703853955378</v>
      </c>
      <c r="P15" s="23">
        <f t="shared" si="4"/>
        <v>46.569072275008011</v>
      </c>
      <c r="Q15" s="23">
        <f t="shared" si="0"/>
        <v>46.569072275008011</v>
      </c>
      <c r="R15" s="25" t="s">
        <v>26</v>
      </c>
    </row>
    <row r="16" spans="1:27" s="14" customFormat="1" ht="30" customHeight="1" thickBot="1" x14ac:dyDescent="0.25">
      <c r="A16" s="24">
        <v>5</v>
      </c>
      <c r="B16" s="36" t="s">
        <v>22</v>
      </c>
      <c r="C16" s="11" t="s">
        <v>8</v>
      </c>
      <c r="D16" s="10" t="s">
        <v>13</v>
      </c>
      <c r="E16" s="22" t="s">
        <v>27</v>
      </c>
      <c r="F16" s="20" t="s">
        <v>28</v>
      </c>
      <c r="G16" s="35">
        <v>5</v>
      </c>
      <c r="H16" s="23">
        <v>20</v>
      </c>
      <c r="I16" s="23">
        <f t="shared" si="1"/>
        <v>6.25</v>
      </c>
      <c r="J16" s="13">
        <v>9.1999999999999993</v>
      </c>
      <c r="K16" s="23">
        <v>40</v>
      </c>
      <c r="L16" s="23">
        <f t="shared" si="2"/>
        <v>21.520467836257307</v>
      </c>
      <c r="M16" s="13">
        <v>48.3</v>
      </c>
      <c r="N16" s="23">
        <v>40</v>
      </c>
      <c r="O16" s="23">
        <f t="shared" si="3"/>
        <v>20.538302277432713</v>
      </c>
      <c r="P16" s="23">
        <f t="shared" si="4"/>
        <v>48.308770113690017</v>
      </c>
      <c r="Q16" s="23">
        <f t="shared" si="0"/>
        <v>48.308770113690017</v>
      </c>
      <c r="R16" s="25" t="s">
        <v>26</v>
      </c>
    </row>
    <row r="17" spans="1:18" ht="30" customHeight="1" thickBot="1" x14ac:dyDescent="0.25">
      <c r="A17" s="24">
        <v>6</v>
      </c>
      <c r="B17" s="44" t="s">
        <v>23</v>
      </c>
      <c r="C17" s="11" t="s">
        <v>8</v>
      </c>
      <c r="D17" s="10" t="s">
        <v>13</v>
      </c>
      <c r="E17" s="12" t="s">
        <v>27</v>
      </c>
      <c r="F17" s="20" t="s">
        <v>28</v>
      </c>
      <c r="G17" s="13">
        <v>7</v>
      </c>
      <c r="H17" s="23">
        <v>20</v>
      </c>
      <c r="I17" s="23">
        <f t="shared" si="1"/>
        <v>8.75</v>
      </c>
      <c r="J17" s="13">
        <v>6.3</v>
      </c>
      <c r="K17" s="23">
        <v>40</v>
      </c>
      <c r="L17" s="23">
        <v>13.6</v>
      </c>
      <c r="M17" s="13">
        <v>45.9</v>
      </c>
      <c r="N17" s="23">
        <v>40</v>
      </c>
      <c r="O17" s="23">
        <f t="shared" si="3"/>
        <v>21.612200435729847</v>
      </c>
      <c r="P17" s="23">
        <f t="shared" si="4"/>
        <v>43.962200435729848</v>
      </c>
      <c r="Q17" s="23">
        <f t="shared" si="0"/>
        <v>43.962200435729848</v>
      </c>
      <c r="R17" s="25" t="s">
        <v>26</v>
      </c>
    </row>
    <row r="18" spans="1:18" ht="30" customHeight="1" x14ac:dyDescent="0.2">
      <c r="A18" s="24">
        <v>7</v>
      </c>
      <c r="B18" s="44" t="s">
        <v>24</v>
      </c>
      <c r="C18" s="11" t="s">
        <v>8</v>
      </c>
      <c r="D18" s="10" t="s">
        <v>13</v>
      </c>
      <c r="E18" s="12" t="s">
        <v>27</v>
      </c>
      <c r="F18" s="20" t="s">
        <v>28</v>
      </c>
      <c r="G18" s="35">
        <v>3</v>
      </c>
      <c r="H18" s="23">
        <v>20</v>
      </c>
      <c r="I18" s="23">
        <f t="shared" si="1"/>
        <v>3.75</v>
      </c>
      <c r="J18" s="13">
        <v>6.9</v>
      </c>
      <c r="K18" s="23">
        <v>40</v>
      </c>
      <c r="L18" s="23">
        <f t="shared" si="2"/>
        <v>16.140350877192979</v>
      </c>
      <c r="M18" s="13">
        <v>51.1</v>
      </c>
      <c r="N18" s="23">
        <v>40</v>
      </c>
      <c r="O18" s="23">
        <f t="shared" si="3"/>
        <v>19.412915851272015</v>
      </c>
      <c r="P18" s="23">
        <f t="shared" si="4"/>
        <v>39.30326672846499</v>
      </c>
      <c r="Q18" s="23">
        <f t="shared" si="0"/>
        <v>39.30326672846499</v>
      </c>
      <c r="R18" s="25" t="s">
        <v>26</v>
      </c>
    </row>
    <row r="19" spans="1:18" x14ac:dyDescent="0.2">
      <c r="A19" s="15"/>
      <c r="B19" s="29"/>
      <c r="C19" s="30"/>
      <c r="D19" s="30"/>
      <c r="E19" s="31"/>
      <c r="F19" s="30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1:18" x14ac:dyDescent="0.2">
      <c r="A20" s="15"/>
      <c r="B20" s="15"/>
      <c r="C20" s="16"/>
      <c r="D20" s="16"/>
      <c r="E20" s="15"/>
      <c r="F20" s="16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8" ht="24" customHeight="1" x14ac:dyDescent="0.25">
      <c r="A21" s="15"/>
      <c r="B21" s="37"/>
      <c r="C21" s="152"/>
      <c r="D21" s="152"/>
      <c r="E21" s="27"/>
      <c r="F21" s="27"/>
      <c r="J21" s="6"/>
      <c r="K21" s="6"/>
      <c r="L21" s="6"/>
      <c r="M21" s="5"/>
      <c r="N21" s="5"/>
      <c r="O21" s="5"/>
      <c r="P21" s="5"/>
      <c r="Q21" s="8"/>
      <c r="R21" s="9"/>
    </row>
    <row r="22" spans="1:18" ht="24" customHeight="1" x14ac:dyDescent="0.25">
      <c r="A22" s="15"/>
      <c r="B22" s="37"/>
      <c r="C22" s="152"/>
      <c r="D22" s="152"/>
      <c r="E22" s="151"/>
      <c r="F22" s="151"/>
      <c r="J22" s="6"/>
      <c r="K22" s="6"/>
      <c r="L22" s="6"/>
      <c r="M22" s="5"/>
      <c r="N22" s="5"/>
      <c r="O22" s="5"/>
      <c r="P22" s="5"/>
      <c r="Q22" s="8"/>
      <c r="R22" s="9"/>
    </row>
    <row r="23" spans="1:18" ht="24" customHeight="1" x14ac:dyDescent="0.25">
      <c r="A23" s="15"/>
      <c r="B23" s="37"/>
      <c r="C23" s="152"/>
      <c r="D23" s="152"/>
      <c r="E23" s="151"/>
      <c r="F23" s="151"/>
      <c r="J23" s="6"/>
      <c r="K23" s="6"/>
      <c r="L23" s="6"/>
      <c r="M23" s="5"/>
      <c r="N23" s="5"/>
      <c r="O23" s="5"/>
      <c r="P23" s="5"/>
      <c r="Q23" s="8"/>
      <c r="R23" s="9"/>
    </row>
    <row r="24" spans="1:18" ht="24" customHeight="1" x14ac:dyDescent="0.2">
      <c r="A24" s="15"/>
      <c r="B24" s="4"/>
      <c r="C24" s="146"/>
      <c r="D24" s="146"/>
      <c r="E24" s="18"/>
      <c r="F24" s="18"/>
      <c r="G24" s="6"/>
      <c r="H24" s="6"/>
      <c r="I24" s="6"/>
      <c r="J24" s="6"/>
      <c r="K24" s="6"/>
      <c r="L24" s="6"/>
      <c r="M24" s="5"/>
      <c r="N24" s="5"/>
      <c r="O24" s="5"/>
      <c r="P24" s="5"/>
      <c r="Q24" s="8"/>
      <c r="R24" s="9"/>
    </row>
    <row r="25" spans="1:18" ht="24" customHeight="1" x14ac:dyDescent="0.2">
      <c r="A25" s="15"/>
      <c r="B25" s="4"/>
      <c r="C25" s="146"/>
      <c r="D25" s="146"/>
      <c r="E25" s="18"/>
      <c r="F25" s="18"/>
      <c r="G25" s="6"/>
      <c r="H25" s="6"/>
      <c r="I25" s="6"/>
      <c r="J25" s="6"/>
      <c r="K25" s="6"/>
      <c r="L25" s="6"/>
      <c r="M25" s="5"/>
      <c r="N25" s="5"/>
      <c r="O25" s="5"/>
      <c r="P25" s="5"/>
      <c r="Q25" s="8"/>
      <c r="R25" s="9"/>
    </row>
    <row r="26" spans="1:18" ht="24" customHeight="1" x14ac:dyDescent="0.2">
      <c r="A26" s="15"/>
      <c r="C26" s="146"/>
      <c r="D26" s="146"/>
      <c r="E26" s="18"/>
      <c r="F26" s="18"/>
      <c r="G26" s="6"/>
      <c r="H26" s="6"/>
      <c r="I26" s="6"/>
    </row>
  </sheetData>
  <sheetProtection selectLockedCells="1" selectUnlockedCells="1"/>
  <mergeCells count="25">
    <mergeCell ref="B10:B11"/>
    <mergeCell ref="A10:A11"/>
    <mergeCell ref="G10:M10"/>
    <mergeCell ref="F10:F11"/>
    <mergeCell ref="E10:E11"/>
    <mergeCell ref="C25:D25"/>
    <mergeCell ref="C22:D22"/>
    <mergeCell ref="C24:D24"/>
    <mergeCell ref="C26:D26"/>
    <mergeCell ref="R10:R11"/>
    <mergeCell ref="Q10:Q11"/>
    <mergeCell ref="P10:P11"/>
    <mergeCell ref="D10:D11"/>
    <mergeCell ref="C10:C11"/>
    <mergeCell ref="E22:F22"/>
    <mergeCell ref="E23:F23"/>
    <mergeCell ref="C21:D21"/>
    <mergeCell ref="C23:D23"/>
    <mergeCell ref="A8:W8"/>
    <mergeCell ref="A1:W1"/>
    <mergeCell ref="A3:W3"/>
    <mergeCell ref="A4:W4"/>
    <mergeCell ref="A5:W5"/>
    <mergeCell ref="A6:W6"/>
    <mergeCell ref="A7:L7"/>
  </mergeCells>
  <pageMargins left="0.25972222222222224" right="0.22013888888888888" top="0.25" bottom="0.24027777777777778" header="0.51180555555555551" footer="0.51180555555555551"/>
  <pageSetup paperSize="9" scale="69" firstPageNumber="0" fitToHeight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1"/>
  <sheetViews>
    <sheetView workbookViewId="0">
      <selection activeCell="J28" sqref="J28"/>
    </sheetView>
  </sheetViews>
  <sheetFormatPr defaultColWidth="7.7109375" defaultRowHeight="12.75" x14ac:dyDescent="0.2"/>
  <cols>
    <col min="1" max="1" width="4.28515625" style="1" customWidth="1"/>
    <col min="2" max="2" width="9.7109375" style="84" customWidth="1"/>
    <col min="3" max="3" width="18" style="2" customWidth="1"/>
    <col min="4" max="4" width="19.5703125" style="2" customWidth="1"/>
    <col min="5" max="5" width="8.140625" style="2" customWidth="1"/>
    <col min="6" max="6" width="15.42578125" style="1" customWidth="1"/>
    <col min="7" max="7" width="10.85546875" style="2" customWidth="1"/>
    <col min="8" max="10" width="7.7109375" style="1"/>
    <col min="11" max="12" width="8.42578125" style="1" customWidth="1"/>
    <col min="13" max="13" width="8.28515625" style="1" customWidth="1"/>
    <col min="14" max="16" width="8.140625" style="1" customWidth="1"/>
    <col min="17" max="17" width="7.42578125" style="1" customWidth="1"/>
    <col min="18" max="18" width="9.7109375" style="1" customWidth="1"/>
    <col min="19" max="19" width="10.42578125" style="3" customWidth="1"/>
    <col min="20" max="16384" width="7.7109375" style="1"/>
  </cols>
  <sheetData>
    <row r="2" spans="1:27" customFormat="1" ht="15" x14ac:dyDescent="0.2">
      <c r="A2" s="143" t="s">
        <v>36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27" customFormat="1" ht="15" x14ac:dyDescent="0.2">
      <c r="A3" s="39"/>
      <c r="B3" s="47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7" customFormat="1" ht="12.75" customHeight="1" x14ac:dyDescent="0.2">
      <c r="A4" s="144" t="s">
        <v>37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"/>
      <c r="Y4" s="1"/>
      <c r="Z4" s="1"/>
      <c r="AA4" s="1"/>
    </row>
    <row r="5" spans="1:27" customFormat="1" ht="15" x14ac:dyDescent="0.2">
      <c r="A5" s="144" t="s">
        <v>29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"/>
      <c r="Y5" s="1"/>
      <c r="Z5" s="1"/>
      <c r="AA5" s="1"/>
    </row>
    <row r="6" spans="1:27" customFormat="1" ht="15" x14ac:dyDescent="0.25">
      <c r="A6" s="145" t="s">
        <v>30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"/>
      <c r="Y6" s="1"/>
      <c r="Z6" s="1"/>
      <c r="AA6" s="1"/>
    </row>
    <row r="7" spans="1:27" customFormat="1" ht="15" customHeight="1" x14ac:dyDescent="0.2">
      <c r="A7" s="142" t="s">
        <v>33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40"/>
      <c r="Y7" s="40"/>
      <c r="Z7" s="40"/>
    </row>
    <row r="8" spans="1:27" customFormat="1" ht="15" customHeight="1" x14ac:dyDescent="0.2">
      <c r="A8" s="142" t="s">
        <v>31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40"/>
      <c r="N8" s="40"/>
      <c r="O8" s="40"/>
      <c r="P8" s="40"/>
      <c r="Q8" s="40"/>
      <c r="R8" s="40"/>
      <c r="S8" s="40"/>
      <c r="T8" s="43"/>
      <c r="U8" s="43"/>
      <c r="V8" s="43"/>
      <c r="W8" s="43"/>
      <c r="X8" s="43"/>
      <c r="Y8" s="43"/>
      <c r="Z8" s="43"/>
    </row>
    <row r="9" spans="1:27" ht="14.25" customHeight="1" x14ac:dyDescent="0.2">
      <c r="A9" s="142" t="s">
        <v>32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40"/>
      <c r="Y9" s="40"/>
      <c r="Z9" s="40"/>
    </row>
    <row r="10" spans="1:27" x14ac:dyDescent="0.2">
      <c r="A10" s="5"/>
      <c r="B10" s="48"/>
      <c r="C10" s="7"/>
      <c r="D10" s="7"/>
      <c r="E10" s="7"/>
      <c r="F10" s="8"/>
      <c r="G10" s="7"/>
      <c r="H10" s="8"/>
      <c r="I10" s="8"/>
      <c r="J10" s="8"/>
      <c r="K10" s="8"/>
      <c r="L10" s="8"/>
      <c r="M10" s="8"/>
      <c r="N10" s="5"/>
      <c r="O10" s="5"/>
      <c r="P10" s="5"/>
      <c r="Q10" s="5"/>
      <c r="R10" s="8"/>
      <c r="S10" s="9"/>
    </row>
    <row r="11" spans="1:27" ht="33.75" customHeight="1" x14ac:dyDescent="0.2">
      <c r="A11" s="156" t="s">
        <v>0</v>
      </c>
      <c r="B11" s="157" t="s">
        <v>1</v>
      </c>
      <c r="C11" s="156" t="s">
        <v>2</v>
      </c>
      <c r="D11" s="156" t="s">
        <v>3</v>
      </c>
      <c r="E11" s="156" t="s">
        <v>4</v>
      </c>
      <c r="F11" s="156" t="s">
        <v>5</v>
      </c>
      <c r="G11" s="153" t="s">
        <v>6</v>
      </c>
      <c r="H11" s="154"/>
      <c r="I11" s="154"/>
      <c r="J11" s="154"/>
      <c r="K11" s="154"/>
      <c r="L11" s="154"/>
      <c r="M11" s="155"/>
      <c r="N11" s="26"/>
      <c r="O11" s="26"/>
      <c r="P11" s="156" t="s">
        <v>12</v>
      </c>
      <c r="Q11" s="156" t="s">
        <v>17</v>
      </c>
      <c r="R11" s="159" t="s">
        <v>7</v>
      </c>
      <c r="S11" s="1"/>
    </row>
    <row r="12" spans="1:27" ht="33" customHeight="1" thickBot="1" x14ac:dyDescent="0.25">
      <c r="A12" s="149"/>
      <c r="B12" s="158"/>
      <c r="C12" s="149"/>
      <c r="D12" s="149"/>
      <c r="E12" s="149"/>
      <c r="F12" s="149"/>
      <c r="G12" s="28" t="s">
        <v>10</v>
      </c>
      <c r="H12" s="45" t="s">
        <v>38</v>
      </c>
      <c r="I12" s="45" t="s">
        <v>39</v>
      </c>
      <c r="J12" s="28" t="s">
        <v>11</v>
      </c>
      <c r="K12" s="28" t="s">
        <v>15</v>
      </c>
      <c r="L12" s="28" t="s">
        <v>39</v>
      </c>
      <c r="M12" s="28" t="s">
        <v>25</v>
      </c>
      <c r="N12" s="28" t="s">
        <v>15</v>
      </c>
      <c r="O12" s="28" t="s">
        <v>39</v>
      </c>
      <c r="P12" s="149"/>
      <c r="Q12" s="149"/>
      <c r="R12" s="160"/>
      <c r="S12" s="1"/>
    </row>
    <row r="13" spans="1:27" ht="13.5" thickBot="1" x14ac:dyDescent="0.25">
      <c r="A13" s="19">
        <v>1</v>
      </c>
      <c r="B13" s="50" t="s">
        <v>40</v>
      </c>
      <c r="C13" s="51" t="s">
        <v>8</v>
      </c>
      <c r="D13" s="52" t="s">
        <v>13</v>
      </c>
      <c r="E13" s="53" t="s">
        <v>41</v>
      </c>
      <c r="F13" s="52" t="s">
        <v>42</v>
      </c>
      <c r="G13" s="54">
        <v>8</v>
      </c>
      <c r="H13" s="55">
        <v>30</v>
      </c>
      <c r="I13" s="56">
        <f>(20*G13)/25</f>
        <v>6.4</v>
      </c>
      <c r="J13" s="55">
        <v>6.5</v>
      </c>
      <c r="K13" s="55">
        <v>40</v>
      </c>
      <c r="L13" s="56">
        <f>(40*J13)/17.6</f>
        <v>14.772727272727272</v>
      </c>
      <c r="M13" s="55">
        <v>38.799999999999997</v>
      </c>
      <c r="N13" s="55">
        <v>40</v>
      </c>
      <c r="O13" s="56">
        <f>(40*26.7)/M13</f>
        <v>27.52577319587629</v>
      </c>
      <c r="P13" s="55">
        <f t="shared" ref="P13:P20" si="0">I13+L13+O13</f>
        <v>48.698500468603562</v>
      </c>
      <c r="Q13" s="55">
        <f>(P13*100)/100</f>
        <v>48.698500468603562</v>
      </c>
      <c r="R13" s="57" t="s">
        <v>43</v>
      </c>
      <c r="S13" s="1"/>
    </row>
    <row r="14" spans="1:27" ht="13.5" thickBot="1" x14ac:dyDescent="0.25">
      <c r="A14" s="24">
        <v>2</v>
      </c>
      <c r="B14" s="50" t="s">
        <v>44</v>
      </c>
      <c r="C14" s="49" t="s">
        <v>8</v>
      </c>
      <c r="D14" s="58" t="s">
        <v>13</v>
      </c>
      <c r="E14" s="53" t="s">
        <v>45</v>
      </c>
      <c r="F14" s="52" t="s">
        <v>42</v>
      </c>
      <c r="G14" s="59">
        <v>6</v>
      </c>
      <c r="H14" s="55">
        <v>30</v>
      </c>
      <c r="I14" s="56">
        <f t="shared" ref="I14:I20" si="1">(20*G14)/25</f>
        <v>4.8</v>
      </c>
      <c r="J14" s="60">
        <v>9.9</v>
      </c>
      <c r="K14" s="55">
        <v>40</v>
      </c>
      <c r="L14" s="56">
        <f t="shared" ref="L14:L20" si="2">(40*J14)/17.6</f>
        <v>22.499999999999996</v>
      </c>
      <c r="M14" s="60">
        <v>48.1</v>
      </c>
      <c r="N14" s="55">
        <v>40</v>
      </c>
      <c r="O14" s="56">
        <f t="shared" ref="O14:O20" si="3">(40*26.7)/M14</f>
        <v>22.203742203742202</v>
      </c>
      <c r="P14" s="55">
        <f t="shared" si="0"/>
        <v>49.503742203742199</v>
      </c>
      <c r="Q14" s="55">
        <f t="shared" ref="Q14:Q20" si="4">(P14*100)/100</f>
        <v>49.503742203742192</v>
      </c>
      <c r="R14" s="57" t="s">
        <v>43</v>
      </c>
      <c r="S14" s="1"/>
    </row>
    <row r="15" spans="1:27" ht="13.5" thickBot="1" x14ac:dyDescent="0.25">
      <c r="A15" s="24">
        <v>3</v>
      </c>
      <c r="B15" s="50" t="s">
        <v>46</v>
      </c>
      <c r="C15" s="49" t="s">
        <v>8</v>
      </c>
      <c r="D15" s="58" t="s">
        <v>13</v>
      </c>
      <c r="E15" s="61" t="s">
        <v>47</v>
      </c>
      <c r="F15" s="52" t="s">
        <v>48</v>
      </c>
      <c r="G15" s="59">
        <v>3</v>
      </c>
      <c r="H15" s="55">
        <v>30</v>
      </c>
      <c r="I15" s="56">
        <f t="shared" si="1"/>
        <v>2.4</v>
      </c>
      <c r="J15" s="60">
        <v>6.5</v>
      </c>
      <c r="K15" s="55">
        <v>40</v>
      </c>
      <c r="L15" s="56">
        <f t="shared" si="2"/>
        <v>14.772727272727272</v>
      </c>
      <c r="M15" s="60">
        <v>40.799999999999997</v>
      </c>
      <c r="N15" s="55">
        <v>40</v>
      </c>
      <c r="O15" s="56">
        <f t="shared" si="3"/>
        <v>26.176470588235297</v>
      </c>
      <c r="P15" s="55">
        <f t="shared" si="0"/>
        <v>43.349197860962569</v>
      </c>
      <c r="Q15" s="55">
        <f t="shared" si="4"/>
        <v>43.349197860962569</v>
      </c>
      <c r="R15" s="57" t="s">
        <v>43</v>
      </c>
      <c r="S15" s="1"/>
    </row>
    <row r="16" spans="1:27" ht="13.5" thickBot="1" x14ac:dyDescent="0.25">
      <c r="A16" s="24">
        <v>4</v>
      </c>
      <c r="B16" s="50" t="s">
        <v>49</v>
      </c>
      <c r="C16" s="49" t="s">
        <v>8</v>
      </c>
      <c r="D16" s="58" t="s">
        <v>13</v>
      </c>
      <c r="E16" s="61" t="s">
        <v>47</v>
      </c>
      <c r="F16" s="52" t="s">
        <v>42</v>
      </c>
      <c r="G16" s="59">
        <v>9</v>
      </c>
      <c r="H16" s="55">
        <v>30</v>
      </c>
      <c r="I16" s="56">
        <f t="shared" si="1"/>
        <v>7.2</v>
      </c>
      <c r="J16" s="60">
        <v>8.1</v>
      </c>
      <c r="K16" s="55">
        <v>40</v>
      </c>
      <c r="L16" s="56">
        <f t="shared" si="2"/>
        <v>18.409090909090907</v>
      </c>
      <c r="M16" s="60">
        <v>44.9</v>
      </c>
      <c r="N16" s="55">
        <v>40</v>
      </c>
      <c r="O16" s="56">
        <f t="shared" si="3"/>
        <v>23.78619153674833</v>
      </c>
      <c r="P16" s="55">
        <f t="shared" si="0"/>
        <v>49.395282445839236</v>
      </c>
      <c r="Q16" s="55">
        <f t="shared" si="4"/>
        <v>49.395282445839236</v>
      </c>
      <c r="R16" s="57" t="s">
        <v>43</v>
      </c>
      <c r="S16" s="1"/>
    </row>
    <row r="17" spans="1:19" ht="13.5" thickBot="1" x14ac:dyDescent="0.25">
      <c r="A17" s="24">
        <v>5</v>
      </c>
      <c r="B17" s="50" t="s">
        <v>50</v>
      </c>
      <c r="C17" s="49" t="s">
        <v>8</v>
      </c>
      <c r="D17" s="58" t="s">
        <v>13</v>
      </c>
      <c r="E17" s="61" t="s">
        <v>51</v>
      </c>
      <c r="F17" s="52" t="s">
        <v>42</v>
      </c>
      <c r="G17" s="59">
        <v>10</v>
      </c>
      <c r="H17" s="55">
        <v>30</v>
      </c>
      <c r="I17" s="56">
        <f t="shared" si="1"/>
        <v>8</v>
      </c>
      <c r="J17" s="60">
        <v>8.3000000000000007</v>
      </c>
      <c r="K17" s="55">
        <v>40</v>
      </c>
      <c r="L17" s="56">
        <f t="shared" si="2"/>
        <v>18.863636363636363</v>
      </c>
      <c r="M17" s="60">
        <v>53.7</v>
      </c>
      <c r="N17" s="55">
        <v>40</v>
      </c>
      <c r="O17" s="56">
        <f t="shared" si="3"/>
        <v>19.88826815642458</v>
      </c>
      <c r="P17" s="55">
        <f t="shared" si="0"/>
        <v>46.751904520060947</v>
      </c>
      <c r="Q17" s="55">
        <f t="shared" si="4"/>
        <v>46.751904520060947</v>
      </c>
      <c r="R17" s="57" t="s">
        <v>43</v>
      </c>
      <c r="S17" s="1"/>
    </row>
    <row r="18" spans="1:19" ht="13.5" thickBot="1" x14ac:dyDescent="0.25">
      <c r="A18" s="24">
        <v>6</v>
      </c>
      <c r="B18" s="50" t="s">
        <v>52</v>
      </c>
      <c r="C18" s="49" t="s">
        <v>8</v>
      </c>
      <c r="D18" s="58" t="s">
        <v>13</v>
      </c>
      <c r="E18" s="61" t="s">
        <v>53</v>
      </c>
      <c r="F18" s="52" t="s">
        <v>28</v>
      </c>
      <c r="G18" s="59">
        <v>12</v>
      </c>
      <c r="H18" s="55">
        <v>30</v>
      </c>
      <c r="I18" s="56">
        <f t="shared" si="1"/>
        <v>9.6</v>
      </c>
      <c r="J18" s="60">
        <v>9.3000000000000007</v>
      </c>
      <c r="K18" s="55">
        <v>40</v>
      </c>
      <c r="L18" s="56">
        <f t="shared" si="2"/>
        <v>21.136363636363633</v>
      </c>
      <c r="M18" s="60">
        <v>56.3</v>
      </c>
      <c r="N18" s="55">
        <v>40</v>
      </c>
      <c r="O18" s="56">
        <f t="shared" si="3"/>
        <v>18.96980461811723</v>
      </c>
      <c r="P18" s="55">
        <f t="shared" si="0"/>
        <v>49.706168254480865</v>
      </c>
      <c r="Q18" s="55">
        <f t="shared" si="4"/>
        <v>49.706168254480865</v>
      </c>
      <c r="R18" s="57" t="s">
        <v>43</v>
      </c>
      <c r="S18" s="1"/>
    </row>
    <row r="19" spans="1:19" x14ac:dyDescent="0.2">
      <c r="A19" s="62">
        <v>7</v>
      </c>
      <c r="B19" s="63" t="s">
        <v>54</v>
      </c>
      <c r="C19" s="28" t="s">
        <v>8</v>
      </c>
      <c r="D19" s="64" t="s">
        <v>13</v>
      </c>
      <c r="E19" s="65" t="s">
        <v>53</v>
      </c>
      <c r="F19" s="66" t="s">
        <v>28</v>
      </c>
      <c r="G19" s="67">
        <v>8</v>
      </c>
      <c r="H19" s="68">
        <v>30</v>
      </c>
      <c r="I19" s="69">
        <f t="shared" si="1"/>
        <v>6.4</v>
      </c>
      <c r="J19" s="70">
        <v>9.9</v>
      </c>
      <c r="K19" s="68">
        <v>40</v>
      </c>
      <c r="L19" s="69">
        <f t="shared" si="2"/>
        <v>22.499999999999996</v>
      </c>
      <c r="M19" s="70">
        <v>51.1</v>
      </c>
      <c r="N19" s="68">
        <v>40</v>
      </c>
      <c r="O19" s="69">
        <f t="shared" si="3"/>
        <v>20.900195694716242</v>
      </c>
      <c r="P19" s="68">
        <f t="shared" si="0"/>
        <v>49.800195694716237</v>
      </c>
      <c r="Q19" s="68">
        <f t="shared" si="4"/>
        <v>49.800195694716237</v>
      </c>
      <c r="R19" s="71" t="s">
        <v>43</v>
      </c>
      <c r="S19" s="1"/>
    </row>
    <row r="20" spans="1:19" x14ac:dyDescent="0.2">
      <c r="A20" s="72">
        <v>8</v>
      </c>
      <c r="B20" s="73" t="s">
        <v>55</v>
      </c>
      <c r="C20" s="72" t="s">
        <v>8</v>
      </c>
      <c r="D20" s="74" t="s">
        <v>13</v>
      </c>
      <c r="E20" s="75" t="s">
        <v>56</v>
      </c>
      <c r="F20" s="74" t="s">
        <v>42</v>
      </c>
      <c r="G20" s="76">
        <v>6</v>
      </c>
      <c r="H20" s="76">
        <v>30</v>
      </c>
      <c r="I20" s="77">
        <f t="shared" si="1"/>
        <v>4.8</v>
      </c>
      <c r="J20" s="76">
        <v>9.1</v>
      </c>
      <c r="K20" s="76">
        <v>40</v>
      </c>
      <c r="L20" s="77">
        <f t="shared" si="2"/>
        <v>20.68181818181818</v>
      </c>
      <c r="M20" s="76">
        <v>50.2</v>
      </c>
      <c r="N20" s="76">
        <v>40</v>
      </c>
      <c r="O20" s="77">
        <f t="shared" si="3"/>
        <v>21.274900398406373</v>
      </c>
      <c r="P20" s="76">
        <f t="shared" si="0"/>
        <v>46.756718580224558</v>
      </c>
      <c r="Q20" s="76">
        <f t="shared" si="4"/>
        <v>46.756718580224558</v>
      </c>
      <c r="R20" s="72" t="s">
        <v>43</v>
      </c>
      <c r="S20" s="1"/>
    </row>
    <row r="21" spans="1:19" x14ac:dyDescent="0.2">
      <c r="A21" s="78"/>
      <c r="B21" s="79"/>
      <c r="C21" s="5"/>
      <c r="D21" s="5"/>
      <c r="E21" s="5"/>
      <c r="F21" s="78"/>
      <c r="G21" s="5"/>
      <c r="H21" s="78"/>
      <c r="I21" s="78"/>
      <c r="J21" s="78"/>
      <c r="K21" s="78"/>
      <c r="L21" s="78"/>
      <c r="M21" s="78"/>
      <c r="N21" s="78"/>
      <c r="O21" s="78"/>
      <c r="P21" s="78"/>
      <c r="Q21" s="78"/>
      <c r="S21" s="1"/>
    </row>
    <row r="22" spans="1:19" ht="15.75" x14ac:dyDescent="0.25">
      <c r="A22" s="78"/>
      <c r="B22" s="79"/>
      <c r="C22" s="37"/>
      <c r="D22" s="161"/>
      <c r="E22" s="161"/>
      <c r="F22" s="80"/>
      <c r="G22" s="80"/>
      <c r="K22" s="8"/>
      <c r="L22" s="8"/>
      <c r="M22" s="8"/>
      <c r="N22" s="5"/>
      <c r="O22" s="5"/>
      <c r="P22" s="5"/>
      <c r="Q22" s="5"/>
      <c r="R22" s="8"/>
      <c r="S22" s="1"/>
    </row>
    <row r="23" spans="1:19" ht="15.75" x14ac:dyDescent="0.25">
      <c r="A23" s="78"/>
      <c r="B23" s="79"/>
      <c r="C23" s="37"/>
      <c r="D23" s="161"/>
      <c r="E23" s="161"/>
      <c r="F23" s="151"/>
      <c r="G23" s="151"/>
      <c r="K23" s="8"/>
      <c r="L23" s="8"/>
      <c r="M23" s="8"/>
      <c r="N23" s="5"/>
      <c r="O23" s="5"/>
      <c r="P23" s="5"/>
      <c r="Q23" s="5"/>
      <c r="R23" s="8"/>
      <c r="S23" s="1"/>
    </row>
    <row r="24" spans="1:19" ht="15.75" x14ac:dyDescent="0.25">
      <c r="A24" s="78"/>
      <c r="B24" s="79"/>
      <c r="C24" s="37"/>
      <c r="D24" s="161"/>
      <c r="E24" s="161"/>
      <c r="F24" s="151"/>
      <c r="G24" s="151"/>
      <c r="K24" s="8"/>
      <c r="L24" s="8"/>
      <c r="M24" s="8"/>
      <c r="N24" s="5"/>
      <c r="O24" s="5"/>
      <c r="P24" s="5"/>
      <c r="Q24" s="5"/>
      <c r="R24" s="8"/>
      <c r="S24" s="1"/>
    </row>
    <row r="25" spans="1:19" ht="15" x14ac:dyDescent="0.2">
      <c r="A25" s="78"/>
      <c r="B25" s="81"/>
      <c r="C25" s="82"/>
      <c r="D25" s="82"/>
      <c r="E25" s="82"/>
      <c r="F25" s="83"/>
      <c r="G25" s="82"/>
    </row>
    <row r="26" spans="1:19" ht="24" customHeight="1" x14ac:dyDescent="0.2">
      <c r="A26" s="78"/>
      <c r="S26" s="9"/>
    </row>
    <row r="27" spans="1:19" ht="24" customHeight="1" x14ac:dyDescent="0.2">
      <c r="A27" s="78"/>
      <c r="S27" s="9"/>
    </row>
    <row r="28" spans="1:19" ht="24" customHeight="1" x14ac:dyDescent="0.2">
      <c r="A28" s="78"/>
      <c r="S28" s="9"/>
    </row>
    <row r="29" spans="1:19" ht="24" customHeight="1" x14ac:dyDescent="0.2">
      <c r="A29" s="78"/>
      <c r="B29" s="85"/>
      <c r="S29" s="9"/>
    </row>
    <row r="30" spans="1:19" ht="24" customHeight="1" x14ac:dyDescent="0.2">
      <c r="A30" s="78"/>
      <c r="B30" s="85"/>
      <c r="S30" s="9"/>
    </row>
    <row r="31" spans="1:19" ht="24" customHeight="1" x14ac:dyDescent="0.2">
      <c r="A31" s="78"/>
    </row>
  </sheetData>
  <mergeCells count="22">
    <mergeCell ref="R11:R12"/>
    <mergeCell ref="D22:E22"/>
    <mergeCell ref="D23:E23"/>
    <mergeCell ref="F23:G23"/>
    <mergeCell ref="D24:E24"/>
    <mergeCell ref="F24:G24"/>
    <mergeCell ref="A9:W9"/>
    <mergeCell ref="A11:A12"/>
    <mergeCell ref="B11:B12"/>
    <mergeCell ref="C11:C12"/>
    <mergeCell ref="D11:D12"/>
    <mergeCell ref="E11:E12"/>
    <mergeCell ref="F11:F12"/>
    <mergeCell ref="G11:M11"/>
    <mergeCell ref="P11:P12"/>
    <mergeCell ref="Q11:Q12"/>
    <mergeCell ref="A2:W2"/>
    <mergeCell ref="A4:W4"/>
    <mergeCell ref="A5:W5"/>
    <mergeCell ref="A6:W6"/>
    <mergeCell ref="A7:W7"/>
    <mergeCell ref="A8:L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3"/>
  <sheetViews>
    <sheetView workbookViewId="0">
      <selection activeCell="K24" sqref="K24"/>
    </sheetView>
  </sheetViews>
  <sheetFormatPr defaultColWidth="7.7109375" defaultRowHeight="12.75" x14ac:dyDescent="0.2"/>
  <cols>
    <col min="1" max="1" width="4.28515625" style="1" customWidth="1"/>
    <col min="2" max="2" width="10.42578125" style="1" customWidth="1"/>
    <col min="3" max="3" width="12.28515625" style="2" customWidth="1"/>
    <col min="4" max="4" width="18.42578125" style="2" customWidth="1"/>
    <col min="5" max="6" width="7.140625" style="1" customWidth="1"/>
    <col min="7" max="7" width="13.140625" style="2" customWidth="1"/>
    <col min="8" max="18" width="6.28515625" style="1" customWidth="1"/>
    <col min="19" max="19" width="10.42578125" style="3" customWidth="1"/>
    <col min="20" max="16384" width="7.7109375" style="1"/>
  </cols>
  <sheetData>
    <row r="2" spans="1:26" customFormat="1" ht="15" x14ac:dyDescent="0.2">
      <c r="A2" s="143" t="s">
        <v>57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</row>
    <row r="3" spans="1:26" customFormat="1" ht="15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6" customFormat="1" ht="12.75" customHeight="1" x14ac:dyDescent="0.2">
      <c r="A4" s="144" t="s">
        <v>58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"/>
      <c r="X4" s="1"/>
      <c r="Y4" s="1"/>
      <c r="Z4" s="1"/>
    </row>
    <row r="5" spans="1:26" customFormat="1" ht="15" x14ac:dyDescent="0.2">
      <c r="A5" s="144" t="s">
        <v>29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"/>
      <c r="X5" s="1"/>
      <c r="Y5" s="1"/>
      <c r="Z5" s="1"/>
    </row>
    <row r="6" spans="1:26" customFormat="1" ht="15" x14ac:dyDescent="0.25">
      <c r="A6" s="145" t="s">
        <v>30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"/>
      <c r="X6" s="1"/>
      <c r="Y6" s="1"/>
      <c r="Z6" s="1"/>
    </row>
    <row r="7" spans="1:26" customFormat="1" ht="15" customHeight="1" x14ac:dyDescent="0.2">
      <c r="A7" s="142" t="s">
        <v>59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40"/>
      <c r="X7" s="40"/>
      <c r="Y7" s="40"/>
    </row>
    <row r="8" spans="1:26" customFormat="1" ht="15" customHeight="1" x14ac:dyDescent="0.2">
      <c r="A8" s="142" t="s">
        <v>31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40"/>
      <c r="M8" s="40"/>
      <c r="N8" s="40"/>
      <c r="O8" s="40"/>
      <c r="P8" s="40"/>
      <c r="Q8" s="40"/>
      <c r="R8" s="40"/>
      <c r="S8" s="43"/>
      <c r="T8" s="43"/>
      <c r="U8" s="43"/>
      <c r="V8" s="43"/>
      <c r="W8" s="43"/>
      <c r="X8" s="43"/>
      <c r="Y8" s="43"/>
    </row>
    <row r="9" spans="1:26" ht="14.25" customHeight="1" x14ac:dyDescent="0.2">
      <c r="A9" s="142" t="s">
        <v>32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40"/>
      <c r="X9" s="40"/>
      <c r="Y9" s="40"/>
    </row>
    <row r="10" spans="1:26" s="87" customFormat="1" ht="33.75" customHeight="1" x14ac:dyDescent="0.2">
      <c r="A10" s="165" t="s">
        <v>0</v>
      </c>
      <c r="B10" s="165" t="s">
        <v>1</v>
      </c>
      <c r="C10" s="165" t="s">
        <v>2</v>
      </c>
      <c r="D10" s="165" t="s">
        <v>3</v>
      </c>
      <c r="E10" s="165" t="s">
        <v>60</v>
      </c>
      <c r="F10" s="166" t="s">
        <v>61</v>
      </c>
      <c r="G10" s="165" t="s">
        <v>5</v>
      </c>
      <c r="H10" s="168" t="s">
        <v>6</v>
      </c>
      <c r="I10" s="169"/>
      <c r="J10" s="169"/>
      <c r="K10" s="169"/>
      <c r="L10" s="169"/>
      <c r="M10" s="169"/>
      <c r="N10" s="169"/>
      <c r="O10" s="169"/>
      <c r="P10" s="170"/>
      <c r="Q10" s="162" t="s">
        <v>12</v>
      </c>
      <c r="R10" s="162" t="s">
        <v>17</v>
      </c>
      <c r="S10" s="162" t="s">
        <v>7</v>
      </c>
    </row>
    <row r="11" spans="1:26" s="87" customFormat="1" ht="33" customHeight="1" x14ac:dyDescent="0.2">
      <c r="A11" s="162"/>
      <c r="B11" s="162"/>
      <c r="C11" s="162"/>
      <c r="D11" s="162"/>
      <c r="E11" s="162"/>
      <c r="F11" s="167"/>
      <c r="G11" s="162"/>
      <c r="H11" s="86" t="s">
        <v>10</v>
      </c>
      <c r="I11" s="86" t="s">
        <v>15</v>
      </c>
      <c r="J11" s="88" t="s">
        <v>39</v>
      </c>
      <c r="K11" s="86" t="s">
        <v>11</v>
      </c>
      <c r="L11" s="86" t="s">
        <v>15</v>
      </c>
      <c r="M11" s="86" t="s">
        <v>39</v>
      </c>
      <c r="N11" s="86" t="s">
        <v>25</v>
      </c>
      <c r="O11" s="86" t="s">
        <v>14</v>
      </c>
      <c r="P11" s="86" t="s">
        <v>39</v>
      </c>
      <c r="Q11" s="163"/>
      <c r="R11" s="163"/>
      <c r="S11" s="163"/>
    </row>
    <row r="12" spans="1:26" ht="33.75" customHeight="1" x14ac:dyDescent="0.2">
      <c r="A12" s="72">
        <v>2</v>
      </c>
      <c r="B12" s="89" t="s">
        <v>62</v>
      </c>
      <c r="C12" s="72" t="s">
        <v>8</v>
      </c>
      <c r="D12" s="74" t="s">
        <v>13</v>
      </c>
      <c r="E12" s="75" t="s">
        <v>63</v>
      </c>
      <c r="F12" s="75">
        <v>7</v>
      </c>
      <c r="G12" s="74" t="s">
        <v>42</v>
      </c>
      <c r="H12" s="76">
        <v>8</v>
      </c>
      <c r="I12" s="76">
        <v>36</v>
      </c>
      <c r="J12" s="76">
        <v>15.9</v>
      </c>
      <c r="K12" s="76">
        <v>8.3000000000000007</v>
      </c>
      <c r="L12" s="76">
        <v>40</v>
      </c>
      <c r="M12" s="76">
        <f>(40*K12)/19.1</f>
        <v>17.38219895287958</v>
      </c>
      <c r="N12" s="76">
        <v>56.1</v>
      </c>
      <c r="O12" s="76">
        <v>40</v>
      </c>
      <c r="P12" s="76">
        <f>(40*29.1)/N12</f>
        <v>20.748663101604279</v>
      </c>
      <c r="Q12" s="76">
        <f>J12+M12+P12</f>
        <v>54.030862054483862</v>
      </c>
      <c r="R12" s="76">
        <v>46.3</v>
      </c>
      <c r="S12" s="72" t="s">
        <v>64</v>
      </c>
    </row>
    <row r="13" spans="1:26" ht="39.75" customHeight="1" x14ac:dyDescent="0.2">
      <c r="A13" s="72">
        <v>3</v>
      </c>
      <c r="B13" s="89" t="s">
        <v>65</v>
      </c>
      <c r="C13" s="72" t="s">
        <v>8</v>
      </c>
      <c r="D13" s="74" t="s">
        <v>13</v>
      </c>
      <c r="E13" s="75" t="s">
        <v>66</v>
      </c>
      <c r="F13" s="75">
        <v>7</v>
      </c>
      <c r="G13" s="74" t="s">
        <v>42</v>
      </c>
      <c r="H13" s="76">
        <v>14</v>
      </c>
      <c r="I13" s="76">
        <v>36</v>
      </c>
      <c r="J13" s="76">
        <f>(20*H13)/36</f>
        <v>7.7777777777777777</v>
      </c>
      <c r="K13" s="76">
        <v>17.8</v>
      </c>
      <c r="L13" s="76">
        <v>40</v>
      </c>
      <c r="M13" s="76">
        <f>(40*K13)/19.1</f>
        <v>37.27748691099476</v>
      </c>
      <c r="N13" s="76">
        <v>30</v>
      </c>
      <c r="O13" s="76">
        <v>40</v>
      </c>
      <c r="P13" s="76">
        <f>(40*29.1)/N13</f>
        <v>38.799999999999997</v>
      </c>
      <c r="Q13" s="76">
        <f>J13+M13+P13</f>
        <v>83.855264688772536</v>
      </c>
      <c r="R13" s="76">
        <f>(Q13*100)/100</f>
        <v>83.855264688772536</v>
      </c>
      <c r="S13" s="72" t="s">
        <v>67</v>
      </c>
    </row>
    <row r="14" spans="1:26" ht="31.5" customHeight="1" x14ac:dyDescent="0.2">
      <c r="A14" s="72">
        <v>4</v>
      </c>
      <c r="B14" s="89" t="s">
        <v>68</v>
      </c>
      <c r="C14" s="72" t="s">
        <v>8</v>
      </c>
      <c r="D14" s="74" t="s">
        <v>13</v>
      </c>
      <c r="E14" s="90" t="s">
        <v>69</v>
      </c>
      <c r="F14" s="90">
        <v>7</v>
      </c>
      <c r="G14" s="74" t="s">
        <v>42</v>
      </c>
      <c r="H14" s="76">
        <v>9</v>
      </c>
      <c r="I14" s="76">
        <v>36</v>
      </c>
      <c r="J14" s="76">
        <f>(20*H14)/36</f>
        <v>5</v>
      </c>
      <c r="K14" s="76">
        <v>8.1999999999999993</v>
      </c>
      <c r="L14" s="76">
        <v>40</v>
      </c>
      <c r="M14" s="76">
        <f>(40*K14)/19.1</f>
        <v>17.172774869109947</v>
      </c>
      <c r="N14" s="76">
        <v>48.9</v>
      </c>
      <c r="O14" s="76">
        <v>40</v>
      </c>
      <c r="P14" s="76">
        <f>(40*29.1)/N14</f>
        <v>23.803680981595093</v>
      </c>
      <c r="Q14" s="76">
        <f>J14+M14+P14</f>
        <v>45.976455850705037</v>
      </c>
      <c r="R14" s="76">
        <f>(Q14*100)/100</f>
        <v>45.976455850705037</v>
      </c>
      <c r="S14" s="72" t="s">
        <v>64</v>
      </c>
    </row>
    <row r="15" spans="1:26" ht="30.75" customHeight="1" x14ac:dyDescent="0.2">
      <c r="A15" s="72">
        <v>5</v>
      </c>
      <c r="B15" s="89" t="s">
        <v>70</v>
      </c>
      <c r="C15" s="72" t="s">
        <v>8</v>
      </c>
      <c r="D15" s="74" t="s">
        <v>13</v>
      </c>
      <c r="E15" s="75" t="s">
        <v>71</v>
      </c>
      <c r="F15" s="75">
        <v>8</v>
      </c>
      <c r="G15" s="74" t="s">
        <v>42</v>
      </c>
      <c r="H15" s="76">
        <v>13</v>
      </c>
      <c r="I15" s="76">
        <v>36</v>
      </c>
      <c r="J15" s="76">
        <f>(20*H15)/36</f>
        <v>7.2222222222222223</v>
      </c>
      <c r="K15" s="76">
        <v>17.7</v>
      </c>
      <c r="L15" s="76">
        <v>40</v>
      </c>
      <c r="M15" s="76">
        <f>(40*K15)/19.1</f>
        <v>37.068062827225127</v>
      </c>
      <c r="N15" s="76">
        <v>30.5</v>
      </c>
      <c r="O15" s="76">
        <v>40</v>
      </c>
      <c r="P15" s="76">
        <f>(40*29.1)/N15</f>
        <v>38.16393442622951</v>
      </c>
      <c r="Q15" s="76">
        <f>J15+M15+P15</f>
        <v>82.454219475676865</v>
      </c>
      <c r="R15" s="76">
        <f>(Q15*100)/100</f>
        <v>82.454219475676879</v>
      </c>
      <c r="S15" s="72" t="s">
        <v>67</v>
      </c>
    </row>
    <row r="16" spans="1:26" ht="45.75" customHeight="1" x14ac:dyDescent="0.2">
      <c r="A16" s="72">
        <v>6</v>
      </c>
      <c r="B16" s="89" t="s">
        <v>72</v>
      </c>
      <c r="C16" s="72" t="s">
        <v>8</v>
      </c>
      <c r="D16" s="74" t="s">
        <v>13</v>
      </c>
      <c r="E16" s="75" t="s">
        <v>66</v>
      </c>
      <c r="F16" s="75">
        <v>7</v>
      </c>
      <c r="G16" s="74" t="s">
        <v>42</v>
      </c>
      <c r="H16" s="76">
        <v>11</v>
      </c>
      <c r="I16" s="76">
        <v>36</v>
      </c>
      <c r="J16" s="76">
        <f>(20*H16)/36</f>
        <v>6.1111111111111107</v>
      </c>
      <c r="K16" s="76">
        <v>10.3</v>
      </c>
      <c r="L16" s="76">
        <v>40</v>
      </c>
      <c r="M16" s="76">
        <f>(40*K16)/19.1</f>
        <v>21.57068062827225</v>
      </c>
      <c r="N16" s="76">
        <v>58.9</v>
      </c>
      <c r="O16" s="76">
        <v>40</v>
      </c>
      <c r="P16" s="76">
        <f>(40*29.1)/N16</f>
        <v>19.762308998302206</v>
      </c>
      <c r="Q16" s="76">
        <f>J16+M16+P16</f>
        <v>47.444100737685567</v>
      </c>
      <c r="R16" s="76">
        <f>(Q16*100)/100</f>
        <v>47.444100737685567</v>
      </c>
      <c r="S16" s="72" t="s">
        <v>64</v>
      </c>
    </row>
    <row r="17" spans="1:19" x14ac:dyDescent="0.2">
      <c r="A17" s="78"/>
      <c r="B17" s="78"/>
      <c r="C17" s="173" t="s">
        <v>9</v>
      </c>
      <c r="D17" s="173"/>
      <c r="E17" s="8"/>
      <c r="F17" s="8"/>
      <c r="G17" s="8"/>
      <c r="K17" s="8"/>
      <c r="L17" s="8"/>
      <c r="M17" s="8"/>
      <c r="N17" s="5"/>
      <c r="O17" s="5"/>
      <c r="P17" s="5"/>
      <c r="Q17" s="5"/>
      <c r="R17" s="8"/>
    </row>
    <row r="18" spans="1:19" ht="12.75" customHeight="1" x14ac:dyDescent="0.2">
      <c r="A18" s="78"/>
      <c r="B18" s="5"/>
      <c r="C18" s="172"/>
      <c r="D18" s="172"/>
      <c r="E18" s="164"/>
      <c r="F18" s="164"/>
      <c r="G18" s="164"/>
      <c r="K18" s="8"/>
      <c r="L18" s="8"/>
      <c r="M18" s="8"/>
      <c r="N18" s="5"/>
      <c r="O18" s="5"/>
      <c r="P18" s="5"/>
      <c r="Q18" s="5"/>
      <c r="R18" s="8"/>
      <c r="S18" s="9"/>
    </row>
    <row r="19" spans="1:19" ht="12.75" customHeight="1" x14ac:dyDescent="0.2">
      <c r="A19" s="78"/>
      <c r="B19" s="5"/>
      <c r="C19" s="172"/>
      <c r="D19" s="172"/>
      <c r="E19" s="164"/>
      <c r="F19" s="164"/>
      <c r="G19" s="164"/>
      <c r="K19" s="8"/>
      <c r="L19" s="8"/>
      <c r="M19" s="8"/>
      <c r="N19" s="5"/>
      <c r="O19" s="5"/>
      <c r="P19" s="5"/>
      <c r="Q19" s="5"/>
      <c r="R19" s="8"/>
      <c r="S19" s="9"/>
    </row>
    <row r="20" spans="1:19" ht="12.75" customHeight="1" x14ac:dyDescent="0.2">
      <c r="A20" s="78"/>
      <c r="B20" s="5"/>
      <c r="C20" s="171"/>
      <c r="D20" s="171"/>
      <c r="E20" s="164"/>
      <c r="F20" s="164"/>
      <c r="G20" s="164"/>
      <c r="H20" s="8"/>
      <c r="I20" s="8"/>
      <c r="J20" s="8"/>
      <c r="K20" s="8"/>
      <c r="L20" s="8"/>
      <c r="M20" s="8"/>
      <c r="N20" s="5"/>
      <c r="O20" s="5"/>
      <c r="P20" s="5"/>
      <c r="Q20" s="5"/>
      <c r="R20" s="8"/>
      <c r="S20" s="9"/>
    </row>
    <row r="21" spans="1:19" x14ac:dyDescent="0.2">
      <c r="A21" s="78"/>
      <c r="B21" s="4"/>
      <c r="C21" s="172"/>
      <c r="D21" s="172"/>
      <c r="E21" s="46"/>
      <c r="F21" s="46"/>
      <c r="G21" s="46"/>
      <c r="H21" s="8"/>
      <c r="I21" s="8"/>
      <c r="J21" s="8"/>
      <c r="K21" s="8"/>
      <c r="L21" s="8"/>
      <c r="M21" s="8"/>
      <c r="N21" s="5"/>
      <c r="O21" s="5"/>
      <c r="P21" s="5"/>
      <c r="Q21" s="5"/>
      <c r="R21" s="8"/>
      <c r="S21" s="9"/>
    </row>
    <row r="22" spans="1:19" x14ac:dyDescent="0.2">
      <c r="A22" s="78"/>
      <c r="B22" s="4"/>
      <c r="C22" s="172"/>
      <c r="D22" s="172"/>
      <c r="E22" s="46"/>
      <c r="F22" s="46"/>
      <c r="G22" s="46"/>
      <c r="H22" s="8"/>
      <c r="I22" s="8"/>
      <c r="J22" s="8"/>
      <c r="S22" s="9"/>
    </row>
    <row r="23" spans="1:19" x14ac:dyDescent="0.2">
      <c r="A23" s="78"/>
    </row>
    <row r="24" spans="1:19" x14ac:dyDescent="0.2">
      <c r="A24" s="78"/>
    </row>
    <row r="25" spans="1:19" x14ac:dyDescent="0.2">
      <c r="A25" s="78"/>
    </row>
    <row r="26" spans="1:19" x14ac:dyDescent="0.2">
      <c r="A26" s="78"/>
    </row>
    <row r="27" spans="1:19" x14ac:dyDescent="0.2">
      <c r="A27" s="78"/>
    </row>
    <row r="28" spans="1:19" ht="24" customHeight="1" x14ac:dyDescent="0.2">
      <c r="A28" s="78"/>
    </row>
    <row r="29" spans="1:19" ht="24" customHeight="1" x14ac:dyDescent="0.2">
      <c r="A29" s="78"/>
    </row>
    <row r="30" spans="1:19" ht="24" customHeight="1" x14ac:dyDescent="0.2">
      <c r="A30" s="78"/>
    </row>
    <row r="31" spans="1:19" ht="24" customHeight="1" x14ac:dyDescent="0.2">
      <c r="A31" s="78"/>
    </row>
    <row r="32" spans="1:19" ht="24" customHeight="1" x14ac:dyDescent="0.2">
      <c r="A32" s="78"/>
    </row>
    <row r="33" spans="1:1" ht="24" customHeight="1" x14ac:dyDescent="0.2">
      <c r="A33" s="78"/>
    </row>
  </sheetData>
  <mergeCells count="27">
    <mergeCell ref="C20:D20"/>
    <mergeCell ref="E20:G20"/>
    <mergeCell ref="C21:D21"/>
    <mergeCell ref="C22:D22"/>
    <mergeCell ref="R10:R11"/>
    <mergeCell ref="S10:S11"/>
    <mergeCell ref="C17:D17"/>
    <mergeCell ref="C18:D18"/>
    <mergeCell ref="E18:G18"/>
    <mergeCell ref="C19:D19"/>
    <mergeCell ref="E19:G19"/>
    <mergeCell ref="A9:V9"/>
    <mergeCell ref="A10:A11"/>
    <mergeCell ref="B10:B11"/>
    <mergeCell ref="C10:C11"/>
    <mergeCell ref="D10:D11"/>
    <mergeCell ref="E10:E11"/>
    <mergeCell ref="F10:F11"/>
    <mergeCell ref="G10:G11"/>
    <mergeCell ref="H10:P10"/>
    <mergeCell ref="Q10:Q11"/>
    <mergeCell ref="A2:V2"/>
    <mergeCell ref="A4:V4"/>
    <mergeCell ref="A5:V5"/>
    <mergeCell ref="A6:V6"/>
    <mergeCell ref="A7:V7"/>
    <mergeCell ref="A8:K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K25" sqref="K25"/>
    </sheetView>
  </sheetViews>
  <sheetFormatPr defaultColWidth="7.7109375" defaultRowHeight="12.75" x14ac:dyDescent="0.2"/>
  <cols>
    <col min="1" max="1" width="4.28515625" style="1" customWidth="1"/>
    <col min="2" max="2" width="10.42578125" style="1" customWidth="1"/>
    <col min="3" max="3" width="13.140625" style="2" customWidth="1"/>
    <col min="4" max="4" width="17.5703125" style="2" customWidth="1"/>
    <col min="5" max="6" width="5.42578125" style="1" customWidth="1"/>
    <col min="7" max="7" width="12.140625" style="2" customWidth="1"/>
    <col min="8" max="16" width="7.140625" style="1" customWidth="1"/>
    <col min="17" max="17" width="8.140625" style="1" customWidth="1"/>
    <col min="18" max="18" width="8.42578125" style="1" customWidth="1"/>
    <col min="19" max="19" width="10.42578125" style="3" customWidth="1"/>
    <col min="20" max="16384" width="7.7109375" style="1"/>
  </cols>
  <sheetData>
    <row r="1" spans="1:27" customFormat="1" ht="15" x14ac:dyDescent="0.2">
      <c r="A1" s="143" t="s">
        <v>57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27" customFormat="1" ht="15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7" customFormat="1" ht="12.75" customHeight="1" x14ac:dyDescent="0.2">
      <c r="A3" s="144" t="s">
        <v>73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"/>
      <c r="Y3" s="1"/>
      <c r="Z3" s="1"/>
      <c r="AA3" s="1"/>
    </row>
    <row r="4" spans="1:27" customFormat="1" ht="15" x14ac:dyDescent="0.2">
      <c r="A4" s="144" t="s">
        <v>29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"/>
      <c r="Y4" s="1"/>
      <c r="Z4" s="1"/>
      <c r="AA4" s="1"/>
    </row>
    <row r="5" spans="1:27" customFormat="1" ht="15" x14ac:dyDescent="0.25">
      <c r="A5" s="145" t="s">
        <v>30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"/>
      <c r="Y5" s="1"/>
      <c r="Z5" s="1"/>
      <c r="AA5" s="1"/>
    </row>
    <row r="6" spans="1:27" customFormat="1" ht="15" customHeight="1" x14ac:dyDescent="0.2">
      <c r="A6" s="142" t="s">
        <v>59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40"/>
      <c r="Y6" s="40"/>
      <c r="Z6" s="40"/>
    </row>
    <row r="7" spans="1:27" customFormat="1" ht="15" customHeight="1" x14ac:dyDescent="0.2">
      <c r="A7" s="142" t="s">
        <v>31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40"/>
      <c r="N7" s="40"/>
      <c r="O7" s="40"/>
      <c r="P7" s="40"/>
      <c r="Q7" s="40"/>
      <c r="R7" s="40"/>
      <c r="S7" s="40"/>
      <c r="T7" s="43"/>
      <c r="U7" s="43"/>
      <c r="V7" s="43"/>
      <c r="W7" s="43"/>
      <c r="X7" s="43"/>
      <c r="Y7" s="43"/>
      <c r="Z7" s="43"/>
    </row>
    <row r="8" spans="1:27" ht="14.25" customHeight="1" x14ac:dyDescent="0.2">
      <c r="A8" s="142" t="s">
        <v>32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40"/>
      <c r="Y8" s="40"/>
      <c r="Z8" s="40"/>
    </row>
    <row r="9" spans="1:27" ht="14.25" customHeight="1" x14ac:dyDescent="0.2">
      <c r="A9" s="5"/>
      <c r="B9" s="8"/>
      <c r="C9" s="7"/>
      <c r="D9" s="7"/>
      <c r="E9" s="8"/>
      <c r="F9" s="8"/>
      <c r="G9" s="7"/>
      <c r="H9" s="8"/>
      <c r="I9" s="8"/>
      <c r="J9" s="8"/>
      <c r="K9" s="8"/>
      <c r="L9" s="8"/>
      <c r="M9" s="8"/>
      <c r="N9" s="5"/>
      <c r="O9" s="5"/>
      <c r="P9" s="5"/>
      <c r="Q9" s="5"/>
      <c r="R9" s="8"/>
      <c r="S9" s="9"/>
    </row>
    <row r="10" spans="1:27" x14ac:dyDescent="0.2">
      <c r="A10" s="5"/>
      <c r="B10" s="8"/>
      <c r="C10" s="7"/>
      <c r="D10" s="7"/>
      <c r="E10" s="8"/>
      <c r="F10" s="8"/>
      <c r="G10" s="7"/>
      <c r="H10" s="8"/>
      <c r="I10" s="8"/>
      <c r="J10" s="8"/>
      <c r="K10" s="8"/>
      <c r="L10" s="8"/>
      <c r="M10" s="8"/>
      <c r="N10" s="5"/>
      <c r="O10" s="5"/>
      <c r="P10" s="5"/>
      <c r="Q10" s="5"/>
      <c r="R10" s="8"/>
      <c r="S10" s="9"/>
    </row>
    <row r="11" spans="1:27" s="87" customFormat="1" ht="33.75" customHeight="1" x14ac:dyDescent="0.2">
      <c r="A11" s="165" t="s">
        <v>0</v>
      </c>
      <c r="B11" s="165" t="s">
        <v>1</v>
      </c>
      <c r="C11" s="165" t="s">
        <v>2</v>
      </c>
      <c r="D11" s="165" t="s">
        <v>3</v>
      </c>
      <c r="E11" s="165" t="s">
        <v>60</v>
      </c>
      <c r="F11" s="162" t="s">
        <v>74</v>
      </c>
      <c r="G11" s="165" t="s">
        <v>5</v>
      </c>
      <c r="H11" s="168" t="s">
        <v>6</v>
      </c>
      <c r="I11" s="175"/>
      <c r="J11" s="175"/>
      <c r="K11" s="175"/>
      <c r="L11" s="175"/>
      <c r="M11" s="175"/>
      <c r="N11" s="175"/>
      <c r="O11" s="169"/>
      <c r="P11" s="170"/>
      <c r="Q11" s="165" t="s">
        <v>12</v>
      </c>
      <c r="R11" s="165" t="s">
        <v>17</v>
      </c>
      <c r="S11" s="176" t="s">
        <v>7</v>
      </c>
    </row>
    <row r="12" spans="1:27" s="87" customFormat="1" ht="33" customHeight="1" thickBot="1" x14ac:dyDescent="0.25">
      <c r="A12" s="162"/>
      <c r="B12" s="162"/>
      <c r="C12" s="162"/>
      <c r="D12" s="162"/>
      <c r="E12" s="162"/>
      <c r="F12" s="174"/>
      <c r="G12" s="162"/>
      <c r="H12" s="86" t="s">
        <v>10</v>
      </c>
      <c r="I12" s="86" t="s">
        <v>15</v>
      </c>
      <c r="J12" s="88" t="s">
        <v>39</v>
      </c>
      <c r="K12" s="86" t="s">
        <v>11</v>
      </c>
      <c r="L12" s="86" t="s">
        <v>15</v>
      </c>
      <c r="M12" s="86" t="s">
        <v>39</v>
      </c>
      <c r="N12" s="86" t="s">
        <v>25</v>
      </c>
      <c r="O12" s="86" t="s">
        <v>14</v>
      </c>
      <c r="P12" s="86" t="s">
        <v>39</v>
      </c>
      <c r="Q12" s="162"/>
      <c r="R12" s="162"/>
      <c r="S12" s="177"/>
    </row>
    <row r="13" spans="1:27" s="98" customFormat="1" ht="31.5" customHeight="1" thickBot="1" x14ac:dyDescent="0.25">
      <c r="A13" s="91">
        <v>1</v>
      </c>
      <c r="B13" s="92" t="s">
        <v>75</v>
      </c>
      <c r="C13" s="93" t="s">
        <v>8</v>
      </c>
      <c r="D13" s="94" t="s">
        <v>13</v>
      </c>
      <c r="E13" s="95" t="s">
        <v>66</v>
      </c>
      <c r="F13" s="95">
        <v>7</v>
      </c>
      <c r="G13" s="94" t="s">
        <v>42</v>
      </c>
      <c r="H13" s="96">
        <v>18.899999999999999</v>
      </c>
      <c r="I13" s="96">
        <v>37</v>
      </c>
      <c r="J13" s="96">
        <f>(20*H13)/37</f>
        <v>10.216216216216216</v>
      </c>
      <c r="K13" s="96">
        <v>17.899999999999999</v>
      </c>
      <c r="L13" s="96">
        <v>40</v>
      </c>
      <c r="M13" s="96">
        <f>(40*K13)/15.2</f>
        <v>47.10526315789474</v>
      </c>
      <c r="N13" s="96">
        <v>36.700000000000003</v>
      </c>
      <c r="O13" s="96">
        <v>40</v>
      </c>
      <c r="P13" s="96">
        <f>(40*25.5)/N13</f>
        <v>27.792915531335147</v>
      </c>
      <c r="Q13" s="96">
        <f>J13+M13+P13</f>
        <v>85.114394905446105</v>
      </c>
      <c r="R13" s="96">
        <f>(Q13*100)/100</f>
        <v>85.11439490544609</v>
      </c>
      <c r="S13" s="97" t="s">
        <v>76</v>
      </c>
    </row>
    <row r="14" spans="1:27" s="98" customFormat="1" ht="42" customHeight="1" thickBot="1" x14ac:dyDescent="0.25">
      <c r="A14" s="99">
        <v>2</v>
      </c>
      <c r="B14" s="92" t="s">
        <v>77</v>
      </c>
      <c r="C14" s="100" t="s">
        <v>8</v>
      </c>
      <c r="D14" s="101" t="s">
        <v>13</v>
      </c>
      <c r="E14" s="102" t="s">
        <v>78</v>
      </c>
      <c r="F14" s="103">
        <v>7</v>
      </c>
      <c r="G14" s="94" t="s">
        <v>42</v>
      </c>
      <c r="H14" s="104">
        <v>15.4</v>
      </c>
      <c r="I14" s="96">
        <v>37</v>
      </c>
      <c r="J14" s="96">
        <f>(20*H14)/37</f>
        <v>8.3243243243243246</v>
      </c>
      <c r="K14" s="104">
        <v>16.3</v>
      </c>
      <c r="L14" s="96">
        <v>40</v>
      </c>
      <c r="M14" s="96">
        <f>(40*K14)/15.2</f>
        <v>42.894736842105267</v>
      </c>
      <c r="N14" s="105">
        <v>38.5</v>
      </c>
      <c r="O14" s="96">
        <v>40</v>
      </c>
      <c r="P14" s="96">
        <f>(40*25.5)/N14</f>
        <v>26.493506493506494</v>
      </c>
      <c r="Q14" s="96">
        <f>J14+M14+P14</f>
        <v>77.712567659936084</v>
      </c>
      <c r="R14" s="96">
        <f>(Q14*100)/100</f>
        <v>77.712567659936084</v>
      </c>
      <c r="S14" s="97" t="s">
        <v>79</v>
      </c>
    </row>
    <row r="15" spans="1:27" s="98" customFormat="1" ht="31.5" customHeight="1" thickBot="1" x14ac:dyDescent="0.25">
      <c r="A15" s="99">
        <v>3</v>
      </c>
      <c r="B15" s="92" t="s">
        <v>80</v>
      </c>
      <c r="C15" s="100" t="s">
        <v>8</v>
      </c>
      <c r="D15" s="101" t="s">
        <v>13</v>
      </c>
      <c r="E15" s="102" t="s">
        <v>81</v>
      </c>
      <c r="F15" s="102">
        <v>7</v>
      </c>
      <c r="G15" s="101" t="s">
        <v>28</v>
      </c>
      <c r="H15" s="104">
        <v>22</v>
      </c>
      <c r="I15" s="96">
        <v>37</v>
      </c>
      <c r="J15" s="96">
        <f>(20*H15)/37</f>
        <v>11.891891891891891</v>
      </c>
      <c r="K15" s="104">
        <v>14.2</v>
      </c>
      <c r="L15" s="96">
        <v>40</v>
      </c>
      <c r="M15" s="96">
        <f>(40*K15)/15.2</f>
        <v>37.368421052631582</v>
      </c>
      <c r="N15" s="104">
        <v>29.9</v>
      </c>
      <c r="O15" s="96">
        <v>40</v>
      </c>
      <c r="P15" s="96">
        <f>(40*25.5)/N15</f>
        <v>34.113712374581944</v>
      </c>
      <c r="Q15" s="96">
        <f>J15+M15+P15</f>
        <v>83.374025319105414</v>
      </c>
      <c r="R15" s="96">
        <f>(Q15*100)/100</f>
        <v>83.374025319105428</v>
      </c>
      <c r="S15" s="97" t="s">
        <v>76</v>
      </c>
    </row>
    <row r="16" spans="1:27" s="98" customFormat="1" ht="12" x14ac:dyDescent="0.2">
      <c r="A16" s="99">
        <v>4</v>
      </c>
      <c r="B16" s="92" t="s">
        <v>82</v>
      </c>
      <c r="C16" s="100" t="s">
        <v>8</v>
      </c>
      <c r="D16" s="101" t="s">
        <v>13</v>
      </c>
      <c r="E16" s="102" t="s">
        <v>63</v>
      </c>
      <c r="F16" s="102">
        <v>7</v>
      </c>
      <c r="G16" s="101" t="s">
        <v>42</v>
      </c>
      <c r="H16" s="104">
        <v>15.1</v>
      </c>
      <c r="I16" s="96">
        <v>37</v>
      </c>
      <c r="J16" s="96">
        <f>(20*H16)/37</f>
        <v>8.1621621621621614</v>
      </c>
      <c r="K16" s="104">
        <v>8.6</v>
      </c>
      <c r="L16" s="96">
        <v>40</v>
      </c>
      <c r="M16" s="96">
        <f>(40*K16)/15.2</f>
        <v>22.631578947368421</v>
      </c>
      <c r="N16" s="104">
        <v>54.3</v>
      </c>
      <c r="O16" s="96">
        <v>40</v>
      </c>
      <c r="P16" s="96">
        <f>(40*25.5)/N16</f>
        <v>18.784530386740332</v>
      </c>
      <c r="Q16" s="96">
        <f>J16+M16+P16</f>
        <v>49.578271496270915</v>
      </c>
      <c r="R16" s="96">
        <f>(Q16*100)/100</f>
        <v>49.578271496270915</v>
      </c>
      <c r="S16" s="97" t="s">
        <v>83</v>
      </c>
    </row>
    <row r="17" spans="1:19" x14ac:dyDescent="0.2">
      <c r="A17" s="78"/>
      <c r="B17" s="78"/>
      <c r="C17" s="5"/>
      <c r="D17" s="5"/>
      <c r="E17" s="78"/>
      <c r="F17" s="78"/>
      <c r="G17" s="5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9" x14ac:dyDescent="0.2">
      <c r="A18" s="78"/>
      <c r="B18" s="5"/>
      <c r="C18" s="172"/>
      <c r="D18" s="172"/>
      <c r="E18" s="8"/>
      <c r="F18" s="8"/>
      <c r="G18" s="8"/>
      <c r="K18" s="8"/>
      <c r="L18" s="8"/>
      <c r="M18" s="8"/>
      <c r="N18" s="5"/>
      <c r="O18" s="5"/>
      <c r="P18" s="5"/>
      <c r="Q18" s="5"/>
      <c r="R18" s="8"/>
      <c r="S18" s="9"/>
    </row>
    <row r="19" spans="1:19" x14ac:dyDescent="0.2">
      <c r="A19" s="78"/>
      <c r="B19" s="5"/>
      <c r="C19" s="172"/>
      <c r="D19" s="172"/>
      <c r="E19" s="164"/>
      <c r="F19" s="164"/>
      <c r="G19" s="164"/>
      <c r="K19" s="8"/>
      <c r="L19" s="8"/>
      <c r="M19" s="8"/>
      <c r="N19" s="5"/>
      <c r="O19" s="5"/>
      <c r="P19" s="5"/>
      <c r="Q19" s="5"/>
      <c r="R19" s="8"/>
      <c r="S19" s="9"/>
    </row>
    <row r="20" spans="1:19" x14ac:dyDescent="0.2">
      <c r="A20" s="78"/>
      <c r="B20" s="5"/>
      <c r="C20" s="172"/>
      <c r="D20" s="172"/>
      <c r="E20" s="164"/>
      <c r="F20" s="164"/>
      <c r="G20" s="164"/>
      <c r="K20" s="8"/>
      <c r="L20" s="8"/>
      <c r="M20" s="8"/>
      <c r="N20" s="5"/>
      <c r="O20" s="5"/>
      <c r="P20" s="5"/>
      <c r="Q20" s="5"/>
      <c r="R20" s="8"/>
      <c r="S20" s="9"/>
    </row>
    <row r="21" spans="1:19" x14ac:dyDescent="0.2">
      <c r="A21" s="78"/>
      <c r="B21" s="4"/>
      <c r="C21" s="172"/>
      <c r="D21" s="172"/>
      <c r="E21" s="46"/>
      <c r="F21" s="46"/>
      <c r="G21" s="46"/>
      <c r="H21" s="8"/>
      <c r="I21" s="8"/>
      <c r="J21" s="8"/>
      <c r="K21" s="8"/>
      <c r="L21" s="8"/>
      <c r="M21" s="8"/>
      <c r="N21" s="5"/>
      <c r="O21" s="5"/>
      <c r="P21" s="5"/>
      <c r="Q21" s="5"/>
      <c r="R21" s="8"/>
      <c r="S21" s="9"/>
    </row>
    <row r="22" spans="1:19" x14ac:dyDescent="0.2">
      <c r="A22" s="78"/>
      <c r="B22" s="4"/>
      <c r="C22" s="172"/>
      <c r="D22" s="172"/>
      <c r="E22" s="46"/>
      <c r="F22" s="46"/>
      <c r="G22" s="46"/>
      <c r="H22" s="8"/>
      <c r="I22" s="8"/>
      <c r="J22" s="8"/>
      <c r="K22" s="8"/>
      <c r="L22" s="8"/>
      <c r="M22" s="8"/>
      <c r="N22" s="5"/>
      <c r="O22" s="5"/>
      <c r="P22" s="5"/>
      <c r="Q22" s="5"/>
      <c r="R22" s="8"/>
      <c r="S22" s="9"/>
    </row>
    <row r="23" spans="1:19" x14ac:dyDescent="0.2">
      <c r="A23" s="78"/>
      <c r="C23" s="172"/>
      <c r="D23" s="172"/>
      <c r="E23" s="46"/>
      <c r="F23" s="46"/>
      <c r="G23" s="46"/>
      <c r="H23" s="8"/>
      <c r="I23" s="8"/>
      <c r="J23" s="8"/>
    </row>
    <row r="24" spans="1:19" ht="24" customHeight="1" x14ac:dyDescent="0.2">
      <c r="A24" s="78"/>
    </row>
    <row r="25" spans="1:19" ht="24" customHeight="1" x14ac:dyDescent="0.2">
      <c r="A25" s="78"/>
    </row>
    <row r="26" spans="1:19" ht="24" customHeight="1" x14ac:dyDescent="0.2">
      <c r="A26" s="78"/>
    </row>
    <row r="27" spans="1:19" ht="24" customHeight="1" x14ac:dyDescent="0.2">
      <c r="A27" s="78"/>
    </row>
    <row r="28" spans="1:19" ht="24" customHeight="1" x14ac:dyDescent="0.2">
      <c r="A28" s="78"/>
    </row>
    <row r="29" spans="1:19" ht="24" customHeight="1" x14ac:dyDescent="0.2">
      <c r="A29" s="78"/>
    </row>
  </sheetData>
  <mergeCells count="26">
    <mergeCell ref="C21:D21"/>
    <mergeCell ref="C22:D22"/>
    <mergeCell ref="C23:D23"/>
    <mergeCell ref="R11:R12"/>
    <mergeCell ref="S11:S12"/>
    <mergeCell ref="C18:D18"/>
    <mergeCell ref="C19:D19"/>
    <mergeCell ref="E19:G19"/>
    <mergeCell ref="C20:D20"/>
    <mergeCell ref="E20:G20"/>
    <mergeCell ref="A8:W8"/>
    <mergeCell ref="A11:A12"/>
    <mergeCell ref="B11:B12"/>
    <mergeCell ref="C11:C12"/>
    <mergeCell ref="D11:D12"/>
    <mergeCell ref="E11:E12"/>
    <mergeCell ref="F11:F12"/>
    <mergeCell ref="G11:G12"/>
    <mergeCell ref="H11:P11"/>
    <mergeCell ref="Q11:Q12"/>
    <mergeCell ref="A1:W1"/>
    <mergeCell ref="A3:W3"/>
    <mergeCell ref="A4:W4"/>
    <mergeCell ref="A5:W5"/>
    <mergeCell ref="A6:W6"/>
    <mergeCell ref="A7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K20" sqref="K20"/>
    </sheetView>
  </sheetViews>
  <sheetFormatPr defaultColWidth="7.7109375" defaultRowHeight="12.75" x14ac:dyDescent="0.2"/>
  <cols>
    <col min="1" max="1" width="4.28515625" style="1" customWidth="1"/>
    <col min="2" max="2" width="9.7109375" style="1" customWidth="1"/>
    <col min="3" max="3" width="13.28515625" style="2" customWidth="1"/>
    <col min="4" max="4" width="18" style="2" customWidth="1"/>
    <col min="5" max="6" width="5.42578125" style="1" customWidth="1"/>
    <col min="7" max="7" width="14.7109375" style="2" customWidth="1"/>
    <col min="8" max="16" width="6.7109375" style="1" customWidth="1"/>
    <col min="17" max="18" width="6.85546875" style="1" customWidth="1"/>
    <col min="19" max="19" width="10.42578125" style="3" customWidth="1"/>
    <col min="20" max="16384" width="7.7109375" style="1"/>
  </cols>
  <sheetData>
    <row r="1" spans="1:27" customFormat="1" ht="15" x14ac:dyDescent="0.2">
      <c r="A1" s="143" t="s">
        <v>84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27" customFormat="1" ht="15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7" customFormat="1" ht="12.75" customHeight="1" x14ac:dyDescent="0.2">
      <c r="A3" s="144" t="s">
        <v>73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"/>
      <c r="Y3" s="1"/>
      <c r="Z3" s="1"/>
      <c r="AA3" s="1"/>
    </row>
    <row r="4" spans="1:27" customFormat="1" ht="15" x14ac:dyDescent="0.2">
      <c r="A4" s="144" t="s">
        <v>29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"/>
      <c r="Y4" s="1"/>
      <c r="Z4" s="1"/>
      <c r="AA4" s="1"/>
    </row>
    <row r="5" spans="1:27" customFormat="1" ht="15" x14ac:dyDescent="0.25">
      <c r="A5" s="145" t="s">
        <v>30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"/>
      <c r="Y5" s="1"/>
      <c r="Z5" s="1"/>
      <c r="AA5" s="1"/>
    </row>
    <row r="6" spans="1:27" customFormat="1" ht="15" customHeight="1" x14ac:dyDescent="0.2">
      <c r="A6" s="142" t="s">
        <v>59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40"/>
      <c r="Y6" s="40"/>
      <c r="Z6" s="40"/>
    </row>
    <row r="7" spans="1:27" customFormat="1" ht="15" customHeight="1" x14ac:dyDescent="0.2">
      <c r="A7" s="142" t="s">
        <v>31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40"/>
      <c r="N7" s="40"/>
      <c r="O7" s="40"/>
      <c r="P7" s="40"/>
      <c r="Q7" s="40"/>
      <c r="R7" s="40"/>
      <c r="S7" s="40"/>
      <c r="T7" s="43"/>
      <c r="U7" s="43"/>
      <c r="V7" s="43"/>
      <c r="W7" s="43"/>
      <c r="X7" s="43"/>
      <c r="Y7" s="43"/>
      <c r="Z7" s="43"/>
    </row>
    <row r="8" spans="1:27" ht="14.25" customHeight="1" x14ac:dyDescent="0.2">
      <c r="A8" s="142" t="s">
        <v>32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40"/>
      <c r="Y8" s="40"/>
      <c r="Z8" s="40"/>
    </row>
    <row r="9" spans="1:27" x14ac:dyDescent="0.2">
      <c r="A9" s="5"/>
      <c r="B9" s="8"/>
      <c r="C9" s="7"/>
      <c r="D9" s="7"/>
      <c r="E9" s="8"/>
      <c r="F9" s="8"/>
      <c r="G9" s="7"/>
      <c r="H9" s="8"/>
      <c r="I9" s="8"/>
      <c r="J9" s="8"/>
      <c r="K9" s="8"/>
      <c r="L9" s="8"/>
      <c r="M9" s="8"/>
      <c r="N9" s="5"/>
      <c r="O9" s="5"/>
      <c r="P9" s="5"/>
      <c r="Q9" s="5"/>
      <c r="R9" s="8"/>
      <c r="S9" s="9"/>
    </row>
    <row r="10" spans="1:27" ht="33.75" customHeight="1" x14ac:dyDescent="0.2">
      <c r="A10" s="178" t="s">
        <v>0</v>
      </c>
      <c r="B10" s="178" t="s">
        <v>1</v>
      </c>
      <c r="C10" s="178" t="s">
        <v>2</v>
      </c>
      <c r="D10" s="178" t="s">
        <v>3</v>
      </c>
      <c r="E10" s="178" t="s">
        <v>60</v>
      </c>
      <c r="F10" s="179" t="s">
        <v>61</v>
      </c>
      <c r="G10" s="178" t="s">
        <v>5</v>
      </c>
      <c r="H10" s="181" t="s">
        <v>6</v>
      </c>
      <c r="I10" s="182"/>
      <c r="J10" s="182"/>
      <c r="K10" s="182"/>
      <c r="L10" s="182"/>
      <c r="M10" s="182"/>
      <c r="N10" s="182"/>
      <c r="O10" s="183"/>
      <c r="P10" s="184"/>
      <c r="Q10" s="178" t="s">
        <v>12</v>
      </c>
      <c r="R10" s="178" t="s">
        <v>17</v>
      </c>
      <c r="S10" s="178" t="s">
        <v>7</v>
      </c>
    </row>
    <row r="11" spans="1:27" s="108" customFormat="1" ht="45.75" customHeight="1" x14ac:dyDescent="0.2">
      <c r="A11" s="178"/>
      <c r="B11" s="178"/>
      <c r="C11" s="178"/>
      <c r="D11" s="178"/>
      <c r="E11" s="178"/>
      <c r="F11" s="180"/>
      <c r="G11" s="178"/>
      <c r="H11" s="72" t="s">
        <v>10</v>
      </c>
      <c r="I11" s="72" t="s">
        <v>15</v>
      </c>
      <c r="J11" s="107" t="s">
        <v>85</v>
      </c>
      <c r="K11" s="72" t="s">
        <v>11</v>
      </c>
      <c r="L11" s="72" t="s">
        <v>15</v>
      </c>
      <c r="M11" s="72" t="s">
        <v>85</v>
      </c>
      <c r="N11" s="72" t="s">
        <v>25</v>
      </c>
      <c r="O11" s="72" t="s">
        <v>15</v>
      </c>
      <c r="P11" s="72" t="s">
        <v>86</v>
      </c>
      <c r="Q11" s="178"/>
      <c r="R11" s="178"/>
      <c r="S11" s="178"/>
    </row>
    <row r="12" spans="1:27" ht="37.5" customHeight="1" x14ac:dyDescent="0.2">
      <c r="A12" s="72">
        <v>1</v>
      </c>
      <c r="B12" s="89" t="s">
        <v>87</v>
      </c>
      <c r="C12" s="72" t="s">
        <v>8</v>
      </c>
      <c r="D12" s="74" t="s">
        <v>13</v>
      </c>
      <c r="E12" s="75" t="s">
        <v>88</v>
      </c>
      <c r="F12" s="75">
        <v>9</v>
      </c>
      <c r="G12" s="74" t="s">
        <v>28</v>
      </c>
      <c r="H12" s="76">
        <v>41</v>
      </c>
      <c r="I12" s="76">
        <v>41</v>
      </c>
      <c r="J12" s="76">
        <f>(20*H12)/41</f>
        <v>20</v>
      </c>
      <c r="K12" s="76">
        <v>17.399999999999999</v>
      </c>
      <c r="L12" s="76">
        <v>40</v>
      </c>
      <c r="M12" s="76">
        <f>(40*K12)/18.2</f>
        <v>38.241758241758241</v>
      </c>
      <c r="N12" s="76">
        <v>37.799999999999997</v>
      </c>
      <c r="O12" s="76">
        <v>40</v>
      </c>
      <c r="P12" s="76">
        <f>(40*25.6)/N12</f>
        <v>27.089947089947092</v>
      </c>
      <c r="Q12" s="76">
        <f>P12+M12+J12</f>
        <v>85.331705331705336</v>
      </c>
      <c r="R12" s="76">
        <f>(Q12*100)/100</f>
        <v>85.331705331705336</v>
      </c>
      <c r="S12" s="72" t="s">
        <v>76</v>
      </c>
    </row>
    <row r="13" spans="1:27" ht="30" customHeight="1" x14ac:dyDescent="0.2">
      <c r="A13" s="72">
        <v>2</v>
      </c>
      <c r="B13" s="73" t="s">
        <v>89</v>
      </c>
      <c r="C13" s="72" t="s">
        <v>8</v>
      </c>
      <c r="D13" s="74" t="s">
        <v>13</v>
      </c>
      <c r="E13" s="75" t="s">
        <v>88</v>
      </c>
      <c r="F13" s="75">
        <v>9</v>
      </c>
      <c r="G13" s="74" t="s">
        <v>28</v>
      </c>
      <c r="H13" s="76">
        <v>9</v>
      </c>
      <c r="I13" s="76">
        <v>41</v>
      </c>
      <c r="J13" s="76">
        <f>(20*H13)/41</f>
        <v>4.3902439024390247</v>
      </c>
      <c r="K13" s="76">
        <v>12.3</v>
      </c>
      <c r="L13" s="76">
        <v>40</v>
      </c>
      <c r="M13" s="76">
        <f>(40*K13)/18.2</f>
        <v>27.032967032967033</v>
      </c>
      <c r="N13" s="76">
        <v>42.3</v>
      </c>
      <c r="O13" s="76">
        <v>40</v>
      </c>
      <c r="P13" s="76">
        <f>(40*25.6)/N13</f>
        <v>24.208037825059105</v>
      </c>
      <c r="Q13" s="76">
        <v>82</v>
      </c>
      <c r="R13" s="76">
        <v>46.3</v>
      </c>
      <c r="S13" s="72" t="s">
        <v>83</v>
      </c>
    </row>
    <row r="14" spans="1:27" ht="30" customHeight="1" x14ac:dyDescent="0.2">
      <c r="A14" s="72">
        <v>3</v>
      </c>
      <c r="B14" s="89" t="s">
        <v>90</v>
      </c>
      <c r="C14" s="72" t="s">
        <v>8</v>
      </c>
      <c r="D14" s="74" t="s">
        <v>13</v>
      </c>
      <c r="E14" s="75" t="s">
        <v>91</v>
      </c>
      <c r="F14" s="75">
        <v>10</v>
      </c>
      <c r="G14" s="74" t="s">
        <v>42</v>
      </c>
      <c r="H14" s="76">
        <v>19</v>
      </c>
      <c r="I14" s="76">
        <v>41</v>
      </c>
      <c r="J14" s="76">
        <f>(20*H14)/41</f>
        <v>9.2682926829268286</v>
      </c>
      <c r="K14" s="76">
        <v>13.5</v>
      </c>
      <c r="L14" s="76">
        <v>40</v>
      </c>
      <c r="M14" s="76">
        <f>(40*K14)/18.2</f>
        <v>29.670329670329672</v>
      </c>
      <c r="N14" s="76">
        <v>41.9</v>
      </c>
      <c r="O14" s="76">
        <v>40</v>
      </c>
      <c r="P14" s="76">
        <f>(40*25.6)/N14</f>
        <v>24.439140811455847</v>
      </c>
      <c r="Q14" s="76">
        <v>82.6</v>
      </c>
      <c r="R14" s="76">
        <v>48.6</v>
      </c>
      <c r="S14" s="72" t="s">
        <v>83</v>
      </c>
    </row>
    <row r="15" spans="1:27" ht="30.75" customHeight="1" x14ac:dyDescent="0.2">
      <c r="A15" s="106">
        <v>4</v>
      </c>
      <c r="B15" s="89" t="s">
        <v>92</v>
      </c>
      <c r="C15" s="72" t="s">
        <v>8</v>
      </c>
      <c r="D15" s="74" t="s">
        <v>13</v>
      </c>
      <c r="E15" s="75" t="s">
        <v>93</v>
      </c>
      <c r="F15" s="75">
        <v>11</v>
      </c>
      <c r="G15" s="74" t="s">
        <v>28</v>
      </c>
      <c r="H15" s="76">
        <v>38</v>
      </c>
      <c r="I15" s="76">
        <v>41</v>
      </c>
      <c r="J15" s="76">
        <f>(20*H15)/41</f>
        <v>18.536585365853657</v>
      </c>
      <c r="K15" s="76">
        <v>14.9</v>
      </c>
      <c r="L15" s="76">
        <v>40</v>
      </c>
      <c r="M15" s="76">
        <f>(40*K15)/18.2</f>
        <v>32.747252747252752</v>
      </c>
      <c r="N15" s="76">
        <v>50.6</v>
      </c>
      <c r="O15" s="76">
        <v>40</v>
      </c>
      <c r="P15" s="76">
        <f>(40*25.6)/N15</f>
        <v>20.237154150197629</v>
      </c>
      <c r="Q15" s="76">
        <f>P15+M15+J15</f>
        <v>71.520992263304038</v>
      </c>
      <c r="R15" s="76">
        <f>(Q15*100)/100</f>
        <v>71.520992263304038</v>
      </c>
      <c r="S15" s="72" t="s">
        <v>79</v>
      </c>
    </row>
    <row r="16" spans="1:27" x14ac:dyDescent="0.2">
      <c r="A16" s="78"/>
      <c r="B16" s="78"/>
      <c r="C16" s="5"/>
      <c r="D16" s="5"/>
      <c r="E16" s="78"/>
      <c r="F16" s="78"/>
      <c r="G16" s="5"/>
      <c r="H16" s="78"/>
      <c r="I16" s="78"/>
      <c r="J16" s="78"/>
      <c r="K16" s="109"/>
      <c r="L16" s="109"/>
      <c r="M16" s="109"/>
      <c r="N16" s="109"/>
      <c r="O16" s="109"/>
      <c r="P16" s="109"/>
      <c r="Q16" s="109"/>
      <c r="R16" s="109"/>
      <c r="S16" s="109"/>
    </row>
    <row r="17" spans="1:19" ht="15.75" x14ac:dyDescent="0.25">
      <c r="A17" s="78"/>
      <c r="B17" s="37"/>
      <c r="C17" s="161"/>
      <c r="D17" s="161"/>
      <c r="E17" s="80"/>
      <c r="F17" s="80"/>
      <c r="G17" s="80"/>
      <c r="K17" s="109"/>
      <c r="L17" s="109"/>
      <c r="M17" s="109"/>
      <c r="N17" s="109"/>
      <c r="O17" s="109"/>
      <c r="P17" s="109"/>
      <c r="Q17" s="109"/>
      <c r="R17" s="109"/>
      <c r="S17" s="110"/>
    </row>
    <row r="18" spans="1:19" ht="15.75" x14ac:dyDescent="0.25">
      <c r="A18" s="78"/>
      <c r="B18" s="37"/>
      <c r="C18" s="161"/>
      <c r="D18" s="161"/>
      <c r="E18" s="151"/>
      <c r="F18" s="151"/>
      <c r="G18" s="151"/>
      <c r="K18" s="78"/>
      <c r="L18" s="78"/>
      <c r="M18" s="78"/>
      <c r="N18" s="78"/>
      <c r="O18" s="78"/>
      <c r="P18" s="78"/>
      <c r="Q18" s="78"/>
    </row>
    <row r="19" spans="1:19" ht="15.75" x14ac:dyDescent="0.25">
      <c r="A19" s="78"/>
      <c r="B19" s="37"/>
      <c r="C19" s="161"/>
      <c r="D19" s="161"/>
      <c r="E19" s="151"/>
      <c r="F19" s="151"/>
      <c r="G19" s="151"/>
      <c r="K19" s="8"/>
      <c r="L19" s="8"/>
      <c r="M19" s="8"/>
      <c r="N19" s="5"/>
      <c r="O19" s="5"/>
      <c r="P19" s="5"/>
      <c r="Q19" s="5"/>
      <c r="R19" s="8"/>
      <c r="S19" s="9"/>
    </row>
    <row r="20" spans="1:19" x14ac:dyDescent="0.2">
      <c r="A20" s="78"/>
      <c r="B20" s="4"/>
      <c r="C20" s="172"/>
      <c r="D20" s="172"/>
      <c r="E20" s="46"/>
      <c r="F20" s="46"/>
      <c r="G20" s="46"/>
      <c r="H20" s="8"/>
      <c r="I20" s="8"/>
      <c r="J20" s="8"/>
      <c r="K20" s="8"/>
      <c r="L20" s="8"/>
      <c r="M20" s="8"/>
      <c r="N20" s="5"/>
      <c r="O20" s="5"/>
      <c r="P20" s="5"/>
      <c r="Q20" s="5"/>
      <c r="R20" s="8"/>
      <c r="S20" s="9"/>
    </row>
    <row r="21" spans="1:19" x14ac:dyDescent="0.2">
      <c r="A21" s="78"/>
      <c r="B21" s="4"/>
      <c r="C21" s="172"/>
      <c r="D21" s="172"/>
      <c r="E21" s="46"/>
      <c r="F21" s="46"/>
      <c r="G21" s="46"/>
      <c r="H21" s="8"/>
      <c r="I21" s="8"/>
      <c r="J21" s="8"/>
      <c r="K21" s="8"/>
      <c r="L21" s="8"/>
      <c r="M21" s="8"/>
      <c r="N21" s="5"/>
      <c r="O21" s="5"/>
      <c r="P21" s="5"/>
      <c r="Q21" s="5"/>
      <c r="R21" s="8"/>
      <c r="S21" s="9"/>
    </row>
    <row r="22" spans="1:19" x14ac:dyDescent="0.2">
      <c r="A22" s="78"/>
      <c r="C22" s="172"/>
      <c r="D22" s="172"/>
      <c r="E22" s="46"/>
      <c r="F22" s="46"/>
      <c r="G22" s="46"/>
      <c r="H22" s="8"/>
      <c r="I22" s="8"/>
      <c r="J22" s="8"/>
      <c r="K22" s="8"/>
      <c r="L22" s="8"/>
      <c r="M22" s="8"/>
      <c r="N22" s="5"/>
      <c r="O22" s="5"/>
      <c r="P22" s="5"/>
      <c r="Q22" s="5"/>
      <c r="R22" s="8"/>
      <c r="S22" s="9"/>
    </row>
    <row r="23" spans="1:19" x14ac:dyDescent="0.2">
      <c r="A23" s="78"/>
      <c r="K23" s="8"/>
      <c r="L23" s="8"/>
      <c r="M23" s="8"/>
      <c r="N23" s="5"/>
      <c r="O23" s="5"/>
      <c r="P23" s="5"/>
      <c r="Q23" s="5"/>
      <c r="R23" s="8"/>
      <c r="S23" s="9"/>
    </row>
    <row r="24" spans="1:19" x14ac:dyDescent="0.2">
      <c r="A24" s="78"/>
    </row>
    <row r="25" spans="1:19" x14ac:dyDescent="0.2">
      <c r="A25" s="78"/>
    </row>
    <row r="26" spans="1:19" x14ac:dyDescent="0.2">
      <c r="A26" s="78"/>
    </row>
    <row r="27" spans="1:19" x14ac:dyDescent="0.2">
      <c r="A27" s="78"/>
    </row>
    <row r="28" spans="1:19" x14ac:dyDescent="0.2">
      <c r="A28" s="78"/>
    </row>
    <row r="29" spans="1:19" x14ac:dyDescent="0.2">
      <c r="A29" s="78"/>
    </row>
    <row r="30" spans="1:19" x14ac:dyDescent="0.2">
      <c r="A30" s="78"/>
    </row>
    <row r="31" spans="1:19" x14ac:dyDescent="0.2">
      <c r="A31" s="78"/>
    </row>
    <row r="32" spans="1:19" x14ac:dyDescent="0.2">
      <c r="A32" s="78"/>
    </row>
    <row r="33" spans="1:1" x14ac:dyDescent="0.2">
      <c r="A33" s="78"/>
    </row>
    <row r="34" spans="1:1" ht="24" customHeight="1" x14ac:dyDescent="0.2">
      <c r="A34" s="78"/>
    </row>
    <row r="35" spans="1:1" ht="24" customHeight="1" x14ac:dyDescent="0.2">
      <c r="A35" s="78"/>
    </row>
    <row r="36" spans="1:1" ht="24" customHeight="1" x14ac:dyDescent="0.2">
      <c r="A36" s="78"/>
    </row>
    <row r="37" spans="1:1" ht="24" customHeight="1" x14ac:dyDescent="0.2">
      <c r="A37" s="78"/>
    </row>
    <row r="38" spans="1:1" ht="24" customHeight="1" x14ac:dyDescent="0.2">
      <c r="A38" s="78"/>
    </row>
  </sheetData>
  <mergeCells count="26">
    <mergeCell ref="C20:D20"/>
    <mergeCell ref="C21:D21"/>
    <mergeCell ref="C22:D22"/>
    <mergeCell ref="R10:R11"/>
    <mergeCell ref="S10:S11"/>
    <mergeCell ref="C17:D17"/>
    <mergeCell ref="C18:D18"/>
    <mergeCell ref="E18:G18"/>
    <mergeCell ref="C19:D19"/>
    <mergeCell ref="E19:G19"/>
    <mergeCell ref="A8:W8"/>
    <mergeCell ref="A10:A11"/>
    <mergeCell ref="B10:B11"/>
    <mergeCell ref="C10:C11"/>
    <mergeCell ref="D10:D11"/>
    <mergeCell ref="E10:E11"/>
    <mergeCell ref="F10:F11"/>
    <mergeCell ref="G10:G11"/>
    <mergeCell ref="H10:P10"/>
    <mergeCell ref="Q10:Q11"/>
    <mergeCell ref="A1:W1"/>
    <mergeCell ref="A3:W3"/>
    <mergeCell ref="A4:W4"/>
    <mergeCell ref="A5:W5"/>
    <mergeCell ref="A6:W6"/>
    <mergeCell ref="A7:L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86"/>
  <sheetViews>
    <sheetView tabSelected="1" workbookViewId="0">
      <selection activeCell="T22" sqref="T22"/>
    </sheetView>
  </sheetViews>
  <sheetFormatPr defaultColWidth="7.7109375" defaultRowHeight="12.75" x14ac:dyDescent="0.2"/>
  <cols>
    <col min="1" max="1" width="4.28515625" style="1" customWidth="1"/>
    <col min="2" max="2" width="12.5703125" style="1" customWidth="1"/>
    <col min="3" max="3" width="14.42578125" style="2" customWidth="1"/>
    <col min="4" max="4" width="18.85546875" style="2" customWidth="1"/>
    <col min="5" max="6" width="5.42578125" style="1" customWidth="1"/>
    <col min="7" max="7" width="15.7109375" style="2" customWidth="1"/>
    <col min="8" max="10" width="7.7109375" style="1"/>
    <col min="11" max="12" width="8.42578125" style="1" customWidth="1"/>
    <col min="13" max="13" width="8.28515625" style="1" customWidth="1"/>
    <col min="14" max="17" width="8.140625" style="1" customWidth="1"/>
    <col min="18" max="18" width="8.42578125" style="1" customWidth="1"/>
    <col min="19" max="19" width="10.42578125" style="3" customWidth="1"/>
    <col min="20" max="16384" width="7.7109375" style="1"/>
  </cols>
  <sheetData>
    <row r="2" spans="1:27" customFormat="1" ht="15" x14ac:dyDescent="0.2">
      <c r="A2" s="143" t="s">
        <v>103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27" customFormat="1" ht="15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7" customFormat="1" ht="12.75" customHeight="1" x14ac:dyDescent="0.2">
      <c r="A4" s="144" t="s">
        <v>94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"/>
      <c r="Y4" s="1"/>
      <c r="Z4" s="1"/>
      <c r="AA4" s="1"/>
    </row>
    <row r="5" spans="1:27" customFormat="1" ht="15" x14ac:dyDescent="0.2">
      <c r="A5" s="144" t="s">
        <v>29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"/>
      <c r="Y5" s="1"/>
      <c r="Z5" s="1"/>
      <c r="AA5" s="1"/>
    </row>
    <row r="6" spans="1:27" customFormat="1" ht="15" x14ac:dyDescent="0.25">
      <c r="A6" s="145" t="s">
        <v>30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"/>
      <c r="Y6" s="1"/>
      <c r="Z6" s="1"/>
      <c r="AA6" s="1"/>
    </row>
    <row r="7" spans="1:27" customFormat="1" ht="15" customHeight="1" x14ac:dyDescent="0.2">
      <c r="A7" s="142" t="s">
        <v>59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40"/>
      <c r="Y7" s="40"/>
      <c r="Z7" s="40"/>
    </row>
    <row r="8" spans="1:27" customFormat="1" ht="15" customHeight="1" x14ac:dyDescent="0.2">
      <c r="A8" s="142" t="s">
        <v>31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40"/>
      <c r="N8" s="40"/>
      <c r="O8" s="40"/>
      <c r="P8" s="40"/>
      <c r="Q8" s="40"/>
      <c r="R8" s="40"/>
      <c r="S8" s="40"/>
      <c r="T8" s="43"/>
      <c r="U8" s="43"/>
      <c r="V8" s="43"/>
      <c r="W8" s="43"/>
      <c r="X8" s="43"/>
      <c r="Y8" s="43"/>
      <c r="Z8" s="43"/>
    </row>
    <row r="9" spans="1:27" ht="14.25" customHeight="1" x14ac:dyDescent="0.2">
      <c r="A9" s="142" t="s">
        <v>32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40"/>
      <c r="Y9" s="40"/>
      <c r="Z9" s="40"/>
    </row>
    <row r="10" spans="1:27" ht="14.25" customHeight="1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7" s="111" customFormat="1" ht="22.5" customHeight="1" x14ac:dyDescent="0.25">
      <c r="A11" s="185" t="s">
        <v>0</v>
      </c>
      <c r="B11" s="185" t="s">
        <v>1</v>
      </c>
      <c r="C11" s="185" t="s">
        <v>2</v>
      </c>
      <c r="D11" s="185" t="s">
        <v>3</v>
      </c>
      <c r="E11" s="185" t="s">
        <v>60</v>
      </c>
      <c r="F11" s="185" t="s">
        <v>61</v>
      </c>
      <c r="G11" s="185" t="s">
        <v>5</v>
      </c>
      <c r="H11" s="187" t="s">
        <v>6</v>
      </c>
      <c r="I11" s="187"/>
      <c r="J11" s="187"/>
      <c r="K11" s="187"/>
      <c r="L11" s="187"/>
      <c r="M11" s="187"/>
      <c r="N11" s="187"/>
      <c r="O11" s="188"/>
      <c r="P11" s="188"/>
      <c r="Q11" s="185" t="s">
        <v>12</v>
      </c>
      <c r="R11" s="185" t="s">
        <v>95</v>
      </c>
      <c r="S11" s="185" t="s">
        <v>7</v>
      </c>
    </row>
    <row r="12" spans="1:27" s="111" customFormat="1" ht="27" customHeight="1" x14ac:dyDescent="0.25">
      <c r="A12" s="185"/>
      <c r="B12" s="185"/>
      <c r="C12" s="185"/>
      <c r="D12" s="185"/>
      <c r="E12" s="185"/>
      <c r="F12" s="186"/>
      <c r="G12" s="185"/>
      <c r="H12" s="132" t="s">
        <v>10</v>
      </c>
      <c r="I12" s="132" t="s">
        <v>15</v>
      </c>
      <c r="J12" s="133" t="s">
        <v>85</v>
      </c>
      <c r="K12" s="132" t="s">
        <v>11</v>
      </c>
      <c r="L12" s="132" t="s">
        <v>14</v>
      </c>
      <c r="M12" s="132" t="s">
        <v>85</v>
      </c>
      <c r="N12" s="132" t="s">
        <v>25</v>
      </c>
      <c r="O12" s="132" t="s">
        <v>15</v>
      </c>
      <c r="P12" s="132" t="s">
        <v>85</v>
      </c>
      <c r="Q12" s="185"/>
      <c r="R12" s="185"/>
      <c r="S12" s="185"/>
    </row>
    <row r="13" spans="1:27" s="116" customFormat="1" ht="33.75" customHeight="1" x14ac:dyDescent="0.25">
      <c r="A13" s="124">
        <v>1</v>
      </c>
      <c r="B13" s="125" t="s">
        <v>96</v>
      </c>
      <c r="C13" s="126" t="s">
        <v>8</v>
      </c>
      <c r="D13" s="127" t="s">
        <v>13</v>
      </c>
      <c r="E13" s="128" t="s">
        <v>91</v>
      </c>
      <c r="F13" s="128">
        <v>10</v>
      </c>
      <c r="G13" s="127" t="s">
        <v>42</v>
      </c>
      <c r="H13" s="129">
        <v>27</v>
      </c>
      <c r="I13" s="130">
        <v>41</v>
      </c>
      <c r="J13" s="130">
        <f>(20*H13)/41</f>
        <v>13.170731707317072</v>
      </c>
      <c r="K13" s="130">
        <v>16.5</v>
      </c>
      <c r="L13" s="130">
        <v>40</v>
      </c>
      <c r="M13" s="130">
        <v>35.1</v>
      </c>
      <c r="N13" s="130">
        <v>28.8</v>
      </c>
      <c r="O13" s="130">
        <v>40</v>
      </c>
      <c r="P13" s="130">
        <f>(40*23.1)/N13</f>
        <v>32.083333333333336</v>
      </c>
      <c r="Q13" s="130">
        <f>P13+M13+J13</f>
        <v>80.354065040650411</v>
      </c>
      <c r="R13" s="130">
        <f>(Q13*100)/100</f>
        <v>80.354065040650411</v>
      </c>
      <c r="S13" s="131" t="s">
        <v>67</v>
      </c>
    </row>
    <row r="14" spans="1:27" s="116" customFormat="1" ht="33.75" customHeight="1" x14ac:dyDescent="0.25">
      <c r="A14" s="117">
        <v>2</v>
      </c>
      <c r="B14" s="112" t="s">
        <v>97</v>
      </c>
      <c r="C14" s="113" t="s">
        <v>8</v>
      </c>
      <c r="D14" s="114" t="s">
        <v>13</v>
      </c>
      <c r="E14" s="115" t="s">
        <v>91</v>
      </c>
      <c r="F14" s="115">
        <v>10</v>
      </c>
      <c r="G14" s="114" t="s">
        <v>42</v>
      </c>
      <c r="H14" s="118">
        <v>26</v>
      </c>
      <c r="I14" s="119">
        <v>41</v>
      </c>
      <c r="J14" s="119">
        <f>(20*H14)/41</f>
        <v>12.682926829268293</v>
      </c>
      <c r="K14" s="119">
        <v>16.8</v>
      </c>
      <c r="L14" s="119">
        <v>40</v>
      </c>
      <c r="M14" s="119">
        <f>(40*K14)/18.7</f>
        <v>35.935828877005349</v>
      </c>
      <c r="N14" s="119">
        <v>32.299999999999997</v>
      </c>
      <c r="O14" s="119">
        <v>40</v>
      </c>
      <c r="P14" s="119">
        <f>(40*23.1)/N14</f>
        <v>28.606811145510839</v>
      </c>
      <c r="Q14" s="119">
        <f>P14+M14+J14</f>
        <v>77.225566851784492</v>
      </c>
      <c r="R14" s="119">
        <f>(Q14*100)/100</f>
        <v>77.225566851784492</v>
      </c>
      <c r="S14" s="120" t="s">
        <v>67</v>
      </c>
    </row>
    <row r="15" spans="1:27" s="116" customFormat="1" ht="33.75" customHeight="1" x14ac:dyDescent="0.25">
      <c r="A15" s="117">
        <v>3</v>
      </c>
      <c r="B15" s="112" t="s">
        <v>98</v>
      </c>
      <c r="C15" s="113" t="s">
        <v>8</v>
      </c>
      <c r="D15" s="114" t="s">
        <v>13</v>
      </c>
      <c r="E15" s="115" t="s">
        <v>91</v>
      </c>
      <c r="F15" s="115">
        <v>10</v>
      </c>
      <c r="G15" s="114" t="s">
        <v>42</v>
      </c>
      <c r="H15" s="118">
        <v>28</v>
      </c>
      <c r="I15" s="119">
        <v>41</v>
      </c>
      <c r="J15" s="119">
        <f>(20*H15)/41</f>
        <v>13.658536585365853</v>
      </c>
      <c r="K15" s="119">
        <v>16.3</v>
      </c>
      <c r="L15" s="119">
        <v>40</v>
      </c>
      <c r="M15" s="119">
        <f>(40*K15)/18.7</f>
        <v>34.866310160427808</v>
      </c>
      <c r="N15" s="119">
        <v>39.6</v>
      </c>
      <c r="O15" s="119">
        <v>40</v>
      </c>
      <c r="P15" s="119">
        <f>(40*23.1)/N15</f>
        <v>23.333333333333332</v>
      </c>
      <c r="Q15" s="119">
        <f>P15+M15+J15</f>
        <v>71.858180079126996</v>
      </c>
      <c r="R15" s="119">
        <f>(Q15*100)/100</f>
        <v>71.858180079126996</v>
      </c>
      <c r="S15" s="120" t="s">
        <v>67</v>
      </c>
    </row>
    <row r="16" spans="1:27" s="116" customFormat="1" ht="33.75" customHeight="1" x14ac:dyDescent="0.25">
      <c r="A16" s="117">
        <v>4</v>
      </c>
      <c r="B16" s="112" t="s">
        <v>99</v>
      </c>
      <c r="C16" s="113" t="s">
        <v>8</v>
      </c>
      <c r="D16" s="114" t="s">
        <v>13</v>
      </c>
      <c r="E16" s="115" t="s">
        <v>88</v>
      </c>
      <c r="F16" s="115">
        <v>9</v>
      </c>
      <c r="G16" s="114" t="s">
        <v>28</v>
      </c>
      <c r="H16" s="118">
        <v>31</v>
      </c>
      <c r="I16" s="119">
        <v>41</v>
      </c>
      <c r="J16" s="119">
        <f>(20*H16)/41</f>
        <v>15.121951219512194</v>
      </c>
      <c r="K16" s="119">
        <v>15.4</v>
      </c>
      <c r="L16" s="119">
        <v>40</v>
      </c>
      <c r="M16" s="119">
        <f>(40*K16)/18.7</f>
        <v>32.941176470588239</v>
      </c>
      <c r="N16" s="119">
        <v>32.5</v>
      </c>
      <c r="O16" s="119">
        <v>40</v>
      </c>
      <c r="P16" s="119">
        <f>(40*23.1)/N16</f>
        <v>28.430769230769229</v>
      </c>
      <c r="Q16" s="119">
        <f>P16+M16+J16</f>
        <v>76.493896920869659</v>
      </c>
      <c r="R16" s="119">
        <f>(Q16*100)/100</f>
        <v>76.493896920869659</v>
      </c>
      <c r="S16" s="120" t="s">
        <v>67</v>
      </c>
    </row>
    <row r="17" spans="1:19" s="116" customFormat="1" ht="39.75" customHeight="1" x14ac:dyDescent="0.25">
      <c r="A17" s="121">
        <v>5</v>
      </c>
      <c r="B17" s="122" t="s">
        <v>100</v>
      </c>
      <c r="C17" s="113" t="s">
        <v>8</v>
      </c>
      <c r="D17" s="114" t="s">
        <v>13</v>
      </c>
      <c r="E17" s="120" t="s">
        <v>101</v>
      </c>
      <c r="F17" s="120">
        <v>9</v>
      </c>
      <c r="G17" s="114" t="s">
        <v>28</v>
      </c>
      <c r="H17" s="123">
        <v>41.2</v>
      </c>
      <c r="I17" s="119">
        <v>41</v>
      </c>
      <c r="J17" s="119">
        <f>(20*H17)/41</f>
        <v>20.097560975609756</v>
      </c>
      <c r="K17" s="119">
        <v>18.899999999999999</v>
      </c>
      <c r="L17" s="119">
        <v>40</v>
      </c>
      <c r="M17" s="119">
        <f>(40*K17)/18.7</f>
        <v>40.427807486631018</v>
      </c>
      <c r="N17" s="119">
        <v>29.9</v>
      </c>
      <c r="O17" s="119">
        <v>40</v>
      </c>
      <c r="P17" s="119">
        <f>(40*23.1)/N17</f>
        <v>30.903010033444819</v>
      </c>
      <c r="Q17" s="119">
        <v>91.4</v>
      </c>
      <c r="R17" s="119">
        <v>91.4</v>
      </c>
      <c r="S17" s="120" t="s">
        <v>102</v>
      </c>
    </row>
    <row r="18" spans="1:19" x14ac:dyDescent="0.2">
      <c r="A18" s="78"/>
      <c r="B18" s="4"/>
      <c r="C18" s="172"/>
      <c r="D18" s="172"/>
      <c r="E18" s="46"/>
      <c r="F18" s="46"/>
      <c r="G18" s="46"/>
      <c r="H18" s="8"/>
      <c r="I18" s="8"/>
      <c r="J18" s="8"/>
      <c r="K18" s="8"/>
      <c r="L18" s="8"/>
      <c r="M18" s="8"/>
      <c r="N18" s="5"/>
      <c r="O18" s="5"/>
      <c r="P18" s="5"/>
      <c r="Q18" s="5"/>
      <c r="R18" s="8"/>
      <c r="S18" s="9"/>
    </row>
    <row r="19" spans="1:19" s="134" customFormat="1" x14ac:dyDescent="0.2">
      <c r="A19" s="15"/>
      <c r="C19" s="146"/>
      <c r="D19" s="146"/>
      <c r="E19" s="18"/>
      <c r="F19" s="18"/>
      <c r="G19" s="18"/>
      <c r="H19" s="135"/>
      <c r="I19" s="135"/>
      <c r="J19" s="135"/>
      <c r="K19" s="135"/>
      <c r="L19" s="135"/>
      <c r="M19" s="135"/>
      <c r="N19" s="16"/>
      <c r="O19" s="16"/>
      <c r="P19" s="16"/>
      <c r="Q19" s="16"/>
      <c r="R19" s="135"/>
      <c r="S19" s="136"/>
    </row>
    <row r="20" spans="1:19" s="134" customFormat="1" x14ac:dyDescent="0.2">
      <c r="A20" s="15"/>
      <c r="C20" s="137"/>
      <c r="D20" s="137"/>
      <c r="G20" s="137"/>
      <c r="J20" s="135"/>
      <c r="K20" s="135"/>
      <c r="L20" s="135"/>
      <c r="M20" s="135"/>
      <c r="N20" s="16"/>
      <c r="O20" s="16"/>
      <c r="P20" s="16"/>
      <c r="Q20" s="16"/>
      <c r="R20" s="135"/>
      <c r="S20" s="136"/>
    </row>
    <row r="21" spans="1:19" s="134" customFormat="1" ht="24" customHeight="1" x14ac:dyDescent="0.25">
      <c r="A21" s="15"/>
      <c r="C21" s="138"/>
      <c r="D21" s="152"/>
      <c r="E21" s="152"/>
      <c r="F21" s="38"/>
      <c r="G21" s="139"/>
      <c r="H21" s="139"/>
      <c r="M21" s="135"/>
      <c r="N21" s="16"/>
      <c r="O21" s="16"/>
      <c r="P21" s="16"/>
      <c r="Q21" s="16"/>
      <c r="R21" s="135"/>
      <c r="S21" s="136"/>
    </row>
    <row r="22" spans="1:19" s="134" customFormat="1" ht="24" customHeight="1" x14ac:dyDescent="0.25">
      <c r="A22" s="15"/>
      <c r="C22" s="140"/>
      <c r="D22" s="152"/>
      <c r="E22" s="152"/>
      <c r="F22" s="38"/>
      <c r="G22" s="189"/>
      <c r="H22" s="189"/>
      <c r="S22" s="141"/>
    </row>
    <row r="23" spans="1:19" s="134" customFormat="1" ht="24" customHeight="1" x14ac:dyDescent="0.25">
      <c r="A23" s="15"/>
      <c r="C23" s="140"/>
      <c r="D23" s="152"/>
      <c r="E23" s="152"/>
      <c r="F23" s="38"/>
      <c r="G23" s="189"/>
      <c r="H23" s="189"/>
      <c r="S23" s="141"/>
    </row>
    <row r="24" spans="1:19" s="134" customFormat="1" ht="24" customHeight="1" x14ac:dyDescent="0.2">
      <c r="A24" s="15"/>
      <c r="C24" s="137"/>
      <c r="D24" s="137"/>
      <c r="G24" s="137"/>
      <c r="S24" s="141"/>
    </row>
    <row r="25" spans="1:19" s="134" customFormat="1" ht="24" customHeight="1" x14ac:dyDescent="0.2">
      <c r="A25" s="15"/>
      <c r="C25" s="137"/>
      <c r="D25" s="137"/>
      <c r="G25" s="137"/>
      <c r="S25" s="141"/>
    </row>
    <row r="26" spans="1:19" s="134" customFormat="1" ht="24" customHeight="1" x14ac:dyDescent="0.2">
      <c r="A26" s="15"/>
      <c r="C26" s="137"/>
      <c r="D26" s="137"/>
      <c r="G26" s="137"/>
      <c r="S26" s="141"/>
    </row>
    <row r="27" spans="1:19" s="134" customFormat="1" x14ac:dyDescent="0.2">
      <c r="C27" s="137"/>
      <c r="D27" s="137"/>
      <c r="G27" s="137"/>
      <c r="S27" s="141"/>
    </row>
    <row r="28" spans="1:19" s="134" customFormat="1" x14ac:dyDescent="0.2">
      <c r="C28" s="137"/>
      <c r="D28" s="137"/>
      <c r="G28" s="137"/>
      <c r="S28" s="141"/>
    </row>
    <row r="29" spans="1:19" s="134" customFormat="1" x14ac:dyDescent="0.2">
      <c r="C29" s="137"/>
      <c r="D29" s="137"/>
      <c r="G29" s="137"/>
      <c r="S29" s="141"/>
    </row>
    <row r="30" spans="1:19" s="134" customFormat="1" x14ac:dyDescent="0.2">
      <c r="C30" s="137"/>
      <c r="D30" s="137"/>
      <c r="G30" s="137"/>
      <c r="S30" s="141"/>
    </row>
    <row r="31" spans="1:19" s="134" customFormat="1" x14ac:dyDescent="0.2">
      <c r="C31" s="137"/>
      <c r="D31" s="137"/>
      <c r="G31" s="137"/>
      <c r="S31" s="141"/>
    </row>
    <row r="32" spans="1:19" s="134" customFormat="1" x14ac:dyDescent="0.2">
      <c r="C32" s="137"/>
      <c r="D32" s="137"/>
      <c r="G32" s="137"/>
      <c r="S32" s="141"/>
    </row>
    <row r="33" spans="3:19" s="134" customFormat="1" x14ac:dyDescent="0.2">
      <c r="C33" s="137"/>
      <c r="D33" s="137"/>
      <c r="G33" s="137"/>
      <c r="S33" s="141"/>
    </row>
    <row r="34" spans="3:19" s="134" customFormat="1" x14ac:dyDescent="0.2">
      <c r="C34" s="137"/>
      <c r="D34" s="137"/>
      <c r="G34" s="137"/>
      <c r="S34" s="141"/>
    </row>
    <row r="35" spans="3:19" s="134" customFormat="1" x14ac:dyDescent="0.2">
      <c r="C35" s="137"/>
      <c r="D35" s="137"/>
      <c r="G35" s="137"/>
      <c r="S35" s="141"/>
    </row>
    <row r="36" spans="3:19" s="134" customFormat="1" x14ac:dyDescent="0.2">
      <c r="C36" s="137"/>
      <c r="D36" s="137"/>
      <c r="G36" s="137"/>
      <c r="S36" s="141"/>
    </row>
    <row r="37" spans="3:19" s="134" customFormat="1" x14ac:dyDescent="0.2">
      <c r="C37" s="137"/>
      <c r="D37" s="137"/>
      <c r="G37" s="137"/>
      <c r="S37" s="141"/>
    </row>
    <row r="38" spans="3:19" s="134" customFormat="1" x14ac:dyDescent="0.2">
      <c r="C38" s="137"/>
      <c r="D38" s="137"/>
      <c r="G38" s="137"/>
      <c r="S38" s="141"/>
    </row>
    <row r="39" spans="3:19" s="134" customFormat="1" x14ac:dyDescent="0.2">
      <c r="C39" s="137"/>
      <c r="D39" s="137"/>
      <c r="G39" s="137"/>
      <c r="S39" s="141"/>
    </row>
    <row r="40" spans="3:19" s="134" customFormat="1" x14ac:dyDescent="0.2">
      <c r="C40" s="137"/>
      <c r="D40" s="137"/>
      <c r="G40" s="137"/>
      <c r="S40" s="141"/>
    </row>
    <row r="41" spans="3:19" s="134" customFormat="1" x14ac:dyDescent="0.2">
      <c r="C41" s="137"/>
      <c r="D41" s="137"/>
      <c r="G41" s="137"/>
      <c r="S41" s="141"/>
    </row>
    <row r="42" spans="3:19" s="134" customFormat="1" x14ac:dyDescent="0.2">
      <c r="C42" s="137"/>
      <c r="D42" s="137"/>
      <c r="G42" s="137"/>
      <c r="S42" s="141"/>
    </row>
    <row r="43" spans="3:19" s="134" customFormat="1" x14ac:dyDescent="0.2">
      <c r="C43" s="137"/>
      <c r="D43" s="137"/>
      <c r="G43" s="137"/>
      <c r="S43" s="141"/>
    </row>
    <row r="44" spans="3:19" s="134" customFormat="1" x14ac:dyDescent="0.2">
      <c r="C44" s="137"/>
      <c r="D44" s="137"/>
      <c r="G44" s="137"/>
      <c r="S44" s="141"/>
    </row>
    <row r="45" spans="3:19" s="134" customFormat="1" x14ac:dyDescent="0.2">
      <c r="C45" s="137"/>
      <c r="D45" s="137"/>
      <c r="G45" s="137"/>
      <c r="S45" s="141"/>
    </row>
    <row r="46" spans="3:19" s="134" customFormat="1" x14ac:dyDescent="0.2">
      <c r="C46" s="137"/>
      <c r="D46" s="137"/>
      <c r="G46" s="137"/>
      <c r="S46" s="141"/>
    </row>
    <row r="47" spans="3:19" s="134" customFormat="1" x14ac:dyDescent="0.2">
      <c r="C47" s="137"/>
      <c r="D47" s="137"/>
      <c r="G47" s="137"/>
      <c r="S47" s="141"/>
    </row>
    <row r="48" spans="3:19" s="134" customFormat="1" x14ac:dyDescent="0.2">
      <c r="C48" s="137"/>
      <c r="D48" s="137"/>
      <c r="G48" s="137"/>
      <c r="S48" s="141"/>
    </row>
    <row r="49" spans="3:19" s="134" customFormat="1" x14ac:dyDescent="0.2">
      <c r="C49" s="137"/>
      <c r="D49" s="137"/>
      <c r="G49" s="137"/>
      <c r="S49" s="141"/>
    </row>
    <row r="50" spans="3:19" s="134" customFormat="1" x14ac:dyDescent="0.2">
      <c r="C50" s="137"/>
      <c r="D50" s="137"/>
      <c r="G50" s="137"/>
      <c r="S50" s="141"/>
    </row>
    <row r="51" spans="3:19" s="134" customFormat="1" x14ac:dyDescent="0.2">
      <c r="C51" s="137"/>
      <c r="D51" s="137"/>
      <c r="G51" s="137"/>
      <c r="S51" s="141"/>
    </row>
    <row r="52" spans="3:19" s="134" customFormat="1" x14ac:dyDescent="0.2">
      <c r="C52" s="137"/>
      <c r="D52" s="137"/>
      <c r="G52" s="137"/>
      <c r="S52" s="141"/>
    </row>
    <row r="53" spans="3:19" s="134" customFormat="1" x14ac:dyDescent="0.2">
      <c r="C53" s="137"/>
      <c r="D53" s="137"/>
      <c r="G53" s="137"/>
      <c r="S53" s="141"/>
    </row>
    <row r="54" spans="3:19" s="134" customFormat="1" x14ac:dyDescent="0.2">
      <c r="C54" s="137"/>
      <c r="D54" s="137"/>
      <c r="G54" s="137"/>
      <c r="S54" s="141"/>
    </row>
    <row r="55" spans="3:19" s="134" customFormat="1" x14ac:dyDescent="0.2">
      <c r="C55" s="137"/>
      <c r="D55" s="137"/>
      <c r="G55" s="137"/>
      <c r="S55" s="141"/>
    </row>
    <row r="56" spans="3:19" s="134" customFormat="1" x14ac:dyDescent="0.2">
      <c r="C56" s="137"/>
      <c r="D56" s="137"/>
      <c r="G56" s="137"/>
      <c r="S56" s="141"/>
    </row>
    <row r="57" spans="3:19" s="134" customFormat="1" x14ac:dyDescent="0.2">
      <c r="C57" s="137"/>
      <c r="D57" s="137"/>
      <c r="G57" s="137"/>
      <c r="S57" s="141"/>
    </row>
    <row r="58" spans="3:19" s="134" customFormat="1" x14ac:dyDescent="0.2">
      <c r="C58" s="137"/>
      <c r="D58" s="137"/>
      <c r="G58" s="137"/>
      <c r="S58" s="141"/>
    </row>
    <row r="59" spans="3:19" s="134" customFormat="1" x14ac:dyDescent="0.2">
      <c r="C59" s="137"/>
      <c r="D59" s="137"/>
      <c r="G59" s="137"/>
      <c r="S59" s="141"/>
    </row>
    <row r="60" spans="3:19" s="134" customFormat="1" x14ac:dyDescent="0.2">
      <c r="C60" s="137"/>
      <c r="D60" s="137"/>
      <c r="G60" s="137"/>
      <c r="S60" s="141"/>
    </row>
    <row r="61" spans="3:19" s="134" customFormat="1" x14ac:dyDescent="0.2">
      <c r="C61" s="137"/>
      <c r="D61" s="137"/>
      <c r="G61" s="137"/>
      <c r="S61" s="141"/>
    </row>
    <row r="62" spans="3:19" s="134" customFormat="1" x14ac:dyDescent="0.2">
      <c r="C62" s="137"/>
      <c r="D62" s="137"/>
      <c r="G62" s="137"/>
      <c r="S62" s="141"/>
    </row>
    <row r="63" spans="3:19" s="134" customFormat="1" x14ac:dyDescent="0.2">
      <c r="C63" s="137"/>
      <c r="D63" s="137"/>
      <c r="G63" s="137"/>
      <c r="S63" s="141"/>
    </row>
    <row r="64" spans="3:19" s="134" customFormat="1" x14ac:dyDescent="0.2">
      <c r="C64" s="137"/>
      <c r="D64" s="137"/>
      <c r="G64" s="137"/>
      <c r="S64" s="141"/>
    </row>
    <row r="65" spans="3:19" s="134" customFormat="1" x14ac:dyDescent="0.2">
      <c r="C65" s="137"/>
      <c r="D65" s="137"/>
      <c r="G65" s="137"/>
      <c r="S65" s="141"/>
    </row>
    <row r="66" spans="3:19" s="134" customFormat="1" x14ac:dyDescent="0.2">
      <c r="C66" s="137"/>
      <c r="D66" s="137"/>
      <c r="G66" s="137"/>
      <c r="S66" s="141"/>
    </row>
    <row r="67" spans="3:19" s="134" customFormat="1" x14ac:dyDescent="0.2">
      <c r="C67" s="137"/>
      <c r="D67" s="137"/>
      <c r="G67" s="137"/>
      <c r="S67" s="141"/>
    </row>
    <row r="68" spans="3:19" s="134" customFormat="1" x14ac:dyDescent="0.2">
      <c r="C68" s="137"/>
      <c r="D68" s="137"/>
      <c r="G68" s="137"/>
      <c r="S68" s="141"/>
    </row>
    <row r="69" spans="3:19" s="134" customFormat="1" x14ac:dyDescent="0.2">
      <c r="C69" s="137"/>
      <c r="D69" s="137"/>
      <c r="G69" s="137"/>
      <c r="S69" s="141"/>
    </row>
    <row r="70" spans="3:19" s="134" customFormat="1" x14ac:dyDescent="0.2">
      <c r="C70" s="137"/>
      <c r="D70" s="137"/>
      <c r="G70" s="137"/>
      <c r="S70" s="141"/>
    </row>
    <row r="71" spans="3:19" s="134" customFormat="1" x14ac:dyDescent="0.2">
      <c r="C71" s="137"/>
      <c r="D71" s="137"/>
      <c r="G71" s="137"/>
      <c r="S71" s="141"/>
    </row>
    <row r="72" spans="3:19" s="134" customFormat="1" x14ac:dyDescent="0.2">
      <c r="C72" s="137"/>
      <c r="D72" s="137"/>
      <c r="G72" s="137"/>
      <c r="S72" s="141"/>
    </row>
    <row r="73" spans="3:19" s="134" customFormat="1" x14ac:dyDescent="0.2">
      <c r="C73" s="137"/>
      <c r="D73" s="137"/>
      <c r="G73" s="137"/>
      <c r="S73" s="141"/>
    </row>
    <row r="74" spans="3:19" s="134" customFormat="1" x14ac:dyDescent="0.2">
      <c r="C74" s="137"/>
      <c r="D74" s="137"/>
      <c r="G74" s="137"/>
      <c r="S74" s="141"/>
    </row>
    <row r="75" spans="3:19" s="134" customFormat="1" x14ac:dyDescent="0.2">
      <c r="C75" s="137"/>
      <c r="D75" s="137"/>
      <c r="G75" s="137"/>
      <c r="S75" s="141"/>
    </row>
    <row r="76" spans="3:19" s="134" customFormat="1" x14ac:dyDescent="0.2">
      <c r="C76" s="137"/>
      <c r="D76" s="137"/>
      <c r="G76" s="137"/>
      <c r="S76" s="141"/>
    </row>
    <row r="77" spans="3:19" s="134" customFormat="1" x14ac:dyDescent="0.2">
      <c r="C77" s="137"/>
      <c r="D77" s="137"/>
      <c r="G77" s="137"/>
      <c r="S77" s="141"/>
    </row>
    <row r="78" spans="3:19" s="134" customFormat="1" x14ac:dyDescent="0.2">
      <c r="C78" s="137"/>
      <c r="D78" s="137"/>
      <c r="G78" s="137"/>
      <c r="S78" s="141"/>
    </row>
    <row r="79" spans="3:19" s="134" customFormat="1" x14ac:dyDescent="0.2">
      <c r="C79" s="137"/>
      <c r="D79" s="137"/>
      <c r="G79" s="137"/>
      <c r="S79" s="141"/>
    </row>
    <row r="80" spans="3:19" s="134" customFormat="1" x14ac:dyDescent="0.2">
      <c r="C80" s="137"/>
      <c r="D80" s="137"/>
      <c r="G80" s="137"/>
      <c r="S80" s="141"/>
    </row>
    <row r="81" spans="3:19" s="134" customFormat="1" x14ac:dyDescent="0.2">
      <c r="C81" s="137"/>
      <c r="D81" s="137"/>
      <c r="G81" s="137"/>
      <c r="S81" s="141"/>
    </row>
    <row r="82" spans="3:19" s="134" customFormat="1" x14ac:dyDescent="0.2">
      <c r="C82" s="137"/>
      <c r="D82" s="137"/>
      <c r="G82" s="137"/>
      <c r="S82" s="141"/>
    </row>
    <row r="83" spans="3:19" s="134" customFormat="1" x14ac:dyDescent="0.2">
      <c r="C83" s="137"/>
      <c r="D83" s="137"/>
      <c r="G83" s="137"/>
      <c r="S83" s="141"/>
    </row>
    <row r="84" spans="3:19" s="134" customFormat="1" x14ac:dyDescent="0.2">
      <c r="C84" s="137"/>
      <c r="D84" s="137"/>
      <c r="G84" s="137"/>
      <c r="S84" s="141"/>
    </row>
    <row r="85" spans="3:19" s="134" customFormat="1" x14ac:dyDescent="0.2">
      <c r="C85" s="137"/>
      <c r="D85" s="137"/>
      <c r="G85" s="137"/>
      <c r="S85" s="141"/>
    </row>
    <row r="86" spans="3:19" s="134" customFormat="1" x14ac:dyDescent="0.2">
      <c r="C86" s="137"/>
      <c r="D86" s="137"/>
      <c r="G86" s="137"/>
      <c r="S86" s="141"/>
    </row>
  </sheetData>
  <mergeCells count="25">
    <mergeCell ref="D23:E23"/>
    <mergeCell ref="G23:H23"/>
    <mergeCell ref="R11:R12"/>
    <mergeCell ref="S11:S12"/>
    <mergeCell ref="C18:D18"/>
    <mergeCell ref="C19:D19"/>
    <mergeCell ref="D21:E21"/>
    <mergeCell ref="D22:E22"/>
    <mergeCell ref="G22:H22"/>
    <mergeCell ref="A9:W9"/>
    <mergeCell ref="A11:A12"/>
    <mergeCell ref="B11:B12"/>
    <mergeCell ref="C11:C12"/>
    <mergeCell ref="D11:D12"/>
    <mergeCell ref="E11:E12"/>
    <mergeCell ref="F11:F12"/>
    <mergeCell ref="G11:G12"/>
    <mergeCell ref="H11:P11"/>
    <mergeCell ref="Q11:Q12"/>
    <mergeCell ref="A2:W2"/>
    <mergeCell ref="A4:W4"/>
    <mergeCell ref="A5:W5"/>
    <mergeCell ref="A6:W6"/>
    <mergeCell ref="A7:W7"/>
    <mergeCell ref="A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5 класс</vt:lpstr>
      <vt:lpstr>7-8 класс дев</vt:lpstr>
      <vt:lpstr>7-8 класс мальч</vt:lpstr>
      <vt:lpstr>9-11 класс дев.</vt:lpstr>
      <vt:lpstr>9-11 юноши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ЦЕА</dc:creator>
  <cp:lastModifiedBy>ЦЕА</cp:lastModifiedBy>
  <cp:lastPrinted>2024-10-02T12:36:55Z</cp:lastPrinted>
  <dcterms:created xsi:type="dcterms:W3CDTF">2024-11-05T10:01:45Z</dcterms:created>
  <dcterms:modified xsi:type="dcterms:W3CDTF">2024-11-05T10:01:45Z</dcterms:modified>
</cp:coreProperties>
</file>